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7" r:id="rId1"/>
    <sheet name="Sheet2" sheetId="8" r:id="rId2"/>
    <sheet name="Sheet3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<sst xmlns="http://schemas.openxmlformats.org/spreadsheetml/2006/main" count="63" uniqueCount="37">
  <si>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玉林市玉州区第二实验初级中学物业管理服务项目采购明细表</t>
  </si>
  <si>
    <t>序号</t>
  </si>
  <si>
    <t>采购货物或服务名称</t>
  </si>
  <si>
    <t>参考规格型号、性能及技术指标或服务内容或参考结构及建设规模</t>
  </si>
  <si>
    <t>计量单位</t>
  </si>
  <si>
    <t>采购数量</t>
  </si>
  <si>
    <t>单价（元）</t>
  </si>
  <si>
    <t>金额（元）</t>
  </si>
  <si>
    <t>备注</t>
  </si>
  <si>
    <t>校园清洁卫生、消杀</t>
  </si>
  <si>
    <t>1.服务内容:根据学校实际需要对校园环境保洁，教学设备、基础设施的维修维护等，保障学校正常开展各项中心工作；2.售后服务:按国家有关规定执行“三包”并按学校要求派驻工作人员服务；3.付款方式:按学校实际使用的数量和当时的市场价格按月进行结算付款。</t>
  </si>
  <si>
    <t>月</t>
  </si>
  <si>
    <t>全勤服务</t>
  </si>
  <si>
    <t>厕所清洁保洁、消杀</t>
  </si>
  <si>
    <t>绿化养护维护</t>
  </si>
  <si>
    <t>水电等设备维修维护</t>
  </si>
  <si>
    <t>课桌椅、宿舍等木工维修</t>
  </si>
  <si>
    <t>文件室工作人员</t>
  </si>
  <si>
    <t>合计</t>
  </si>
  <si>
    <t>岗位</t>
  </si>
  <si>
    <t>数量</t>
  </si>
  <si>
    <t>标准</t>
  </si>
  <si>
    <t>金额</t>
  </si>
  <si>
    <t>管理费（按工资总额的8%核算）</t>
  </si>
  <si>
    <t>五险（按玉林市现行标准缴纳（五项保险961.19元+大病补充医疗险90元/年/人（7.5元/月）=968.69元/月/人）</t>
  </si>
  <si>
    <t>税费（按工资总额、管理费、五险的合计6%核算）</t>
  </si>
  <si>
    <t>月费用小计</t>
  </si>
  <si>
    <t>年（12个月）合计费用</t>
  </si>
  <si>
    <t>保洁员</t>
  </si>
  <si>
    <t>绿化工</t>
  </si>
  <si>
    <t>电工</t>
  </si>
  <si>
    <t>木工</t>
  </si>
  <si>
    <t>杂工</t>
  </si>
  <si>
    <t>小计</t>
  </si>
  <si>
    <t>单位</t>
  </si>
  <si>
    <t>人数</t>
  </si>
  <si>
    <t>水电工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</si>
</sst>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/>
    </xf>
    <xf numFmtId="0" fontId="2" fillId="0" borderId="1" xfId="0" applyFont="1" applyBorder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4" fontId="3" fillId="0" borderId="0" xfId="0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1"/>
  <sheetViews>
    <sheetView tabSelected="1" zoomScale="90" zoomScaleNormal="90" workbookViewId="0">
      <selection activeCell="D4" sqref="D4:D9"/>
    </sheetView>
  </sheetViews>
  <sheetFormatPr defaultColWidth="9" defaultRowHeight="13.5"/>
  <cols>
    <col min="2" max="2" width="7" customWidth="1"/>
    <col min="3" max="3" width="22.75" customWidth="1"/>
    <col min="4" max="4" width="21.125" customWidth="1"/>
    <col min="7" max="8" width="12.125" customWidth="1"/>
    <col min="9" max="9" width="15.125" customWidth="1"/>
  </cols>
  <sheetData>
    <row r="1" ht="33" customHeight="1" spans="2:13">
      <c r="B1" s="18" t="s">
        <v>0</v>
      </c>
      <c r="C1" s="18"/>
      <c r="D1" s="18"/>
      <c r="E1" s="18"/>
      <c r="F1" s="18"/>
      <c r="G1" s="18"/>
      <c r="H1" s="18"/>
      <c r="I1" s="18"/>
    </row>
    <row r="2" ht="19" customHeight="1" spans="2:13">
      <c r="B2" s="19"/>
      <c r="C2" s="19"/>
      <c r="D2" s="19"/>
      <c r="E2" s="19"/>
      <c r="F2" s="19"/>
      <c r="G2" s="19"/>
      <c r="H2" s="19"/>
      <c r="I2" s="19"/>
    </row>
    <row r="3" ht="66" customHeight="1" spans="2:13">
      <c r="B3" s="1" t="s">
        <v>1</v>
      </c>
      <c r="C3" s="1" t="s">
        <v>2</v>
      </c>
      <c r="D3" s="20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ht="40" customHeight="1" spans="2:13">
      <c r="B4" s="2">
        <v>1</v>
      </c>
      <c r="C4" s="2" t="s">
        <v>9</v>
      </c>
      <c r="D4" s="4" t="s">
        <v>10</v>
      </c>
      <c r="E4" s="2" t="s">
        <v>11</v>
      </c>
      <c r="F4" s="2">
        <v>12</v>
      </c>
      <c r="G4" s="3">
        <v>3300</v>
      </c>
      <c r="H4" s="3">
        <f t="shared" ref="H4:H9" si="0">F4*G4</f>
        <v>39600</v>
      </c>
      <c r="I4" s="2" t="s">
        <v>12</v>
      </c>
      <c r="L4" s="21"/>
      <c r="M4" s="21"/>
    </row>
    <row r="5" ht="54" customHeight="1" spans="2:13">
      <c r="B5" s="2">
        <v>2</v>
      </c>
      <c r="C5" s="2" t="s">
        <v>13</v>
      </c>
      <c r="D5" s="4"/>
      <c r="E5" s="2" t="s">
        <v>11</v>
      </c>
      <c r="F5" s="2">
        <v>12</v>
      </c>
      <c r="G5" s="3">
        <v>3300</v>
      </c>
      <c r="H5" s="3">
        <f t="shared" si="0"/>
        <v>39600</v>
      </c>
      <c r="I5" s="2" t="s">
        <v>12</v>
      </c>
    </row>
    <row r="6" ht="42" customHeight="1" spans="2:13">
      <c r="B6" s="2">
        <v>3</v>
      </c>
      <c r="C6" s="2" t="s">
        <v>14</v>
      </c>
      <c r="D6" s="4"/>
      <c r="E6" s="2" t="s">
        <v>11</v>
      </c>
      <c r="F6" s="2">
        <v>12</v>
      </c>
      <c r="G6" s="3">
        <v>3500</v>
      </c>
      <c r="H6" s="3">
        <f t="shared" si="0"/>
        <v>42000</v>
      </c>
      <c r="I6" s="2" t="s">
        <v>12</v>
      </c>
    </row>
    <row r="7" ht="50" customHeight="1" spans="2:13">
      <c r="B7" s="2">
        <v>4</v>
      </c>
      <c r="C7" s="2" t="s">
        <v>15</v>
      </c>
      <c r="D7" s="4"/>
      <c r="E7" s="2" t="s">
        <v>11</v>
      </c>
      <c r="F7" s="2">
        <v>12</v>
      </c>
      <c r="G7" s="3">
        <v>4500</v>
      </c>
      <c r="H7" s="3">
        <f t="shared" si="0"/>
        <v>54000</v>
      </c>
      <c r="I7" s="2" t="s">
        <v>12</v>
      </c>
    </row>
    <row r="8" ht="54" customHeight="1" spans="2:13">
      <c r="B8" s="2">
        <v>5</v>
      </c>
      <c r="C8" s="4" t="s">
        <v>16</v>
      </c>
      <c r="D8" s="4"/>
      <c r="E8" s="2" t="s">
        <v>11</v>
      </c>
      <c r="F8" s="2">
        <v>12</v>
      </c>
      <c r="G8" s="3">
        <v>3500</v>
      </c>
      <c r="H8" s="3">
        <f t="shared" si="0"/>
        <v>42000</v>
      </c>
      <c r="I8" s="2" t="s">
        <v>12</v>
      </c>
    </row>
    <row r="9" ht="57" customHeight="1" spans="2:13">
      <c r="B9" s="2">
        <v>6</v>
      </c>
      <c r="C9" s="4" t="s">
        <v>17</v>
      </c>
      <c r="D9" s="4"/>
      <c r="E9" s="2" t="s">
        <v>11</v>
      </c>
      <c r="F9" s="2">
        <v>12</v>
      </c>
      <c r="G9" s="3">
        <v>4400</v>
      </c>
      <c r="H9" s="3">
        <f t="shared" si="0"/>
        <v>52800</v>
      </c>
      <c r="I9" s="2" t="s">
        <v>12</v>
      </c>
    </row>
    <row r="10" ht="27" customHeight="1" spans="2:13">
      <c r="B10" s="1">
        <v>7</v>
      </c>
      <c r="C10" s="1" t="s">
        <v>18</v>
      </c>
      <c r="D10" s="1"/>
      <c r="E10" s="1"/>
      <c r="F10" s="1"/>
      <c r="G10" s="1"/>
      <c r="H10" s="5">
        <f>SUM(H4:H9)</f>
        <v>270000</v>
      </c>
      <c r="I10" s="6"/>
    </row>
    <row r="11" spans="2:13">
      <c r="H11" s="22"/>
    </row>
  </sheetData>
  <mergeCells count="3">
    <mergeCell ref="B1:I1"/>
    <mergeCell ref="B2:I2"/>
    <mergeCell ref="D4:D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10"/>
  <sheetViews>
    <sheetView workbookViewId="0">
      <selection activeCell="B4" sqref="B4:J10"/>
    </sheetView>
  </sheetViews>
  <sheetFormatPr defaultColWidth="9" defaultRowHeight="13.5"/>
  <cols>
    <col min="2" max="2" width="6.5" style="8" customWidth="1"/>
    <col min="3" max="3" width="5.875" style="8" customWidth="1"/>
    <col min="4" max="4" width="9" style="8" customWidth="1"/>
    <col min="5" max="5" width="12.125" style="8" customWidth="1"/>
    <col min="6" max="6" width="13.875" style="8" customWidth="1"/>
    <col min="7" max="7" width="20.125" style="8" customWidth="1"/>
    <col min="8" max="8" width="11.25" customWidth="1"/>
    <col min="9" max="9" width="10.75" customWidth="1"/>
    <col min="10" max="10" width="11.5" customWidth="1"/>
    <col min="12" max="12" width="15.125" customWidth="1"/>
  </cols>
  <sheetData>
    <row r="4" ht="108" customHeight="1" spans="2:12">
      <c r="B4" s="9" t="s">
        <v>19</v>
      </c>
      <c r="C4" s="9" t="s">
        <v>20</v>
      </c>
      <c r="D4" s="9" t="s">
        <v>21</v>
      </c>
      <c r="E4" s="9" t="s">
        <v>22</v>
      </c>
      <c r="F4" s="10" t="s">
        <v>23</v>
      </c>
      <c r="G4" s="11" t="s">
        <v>24</v>
      </c>
      <c r="H4" s="10" t="s">
        <v>25</v>
      </c>
      <c r="I4" s="12" t="s">
        <v>26</v>
      </c>
      <c r="J4" s="10" t="s">
        <v>27</v>
      </c>
    </row>
    <row r="5" ht="26" customHeight="1" spans="2:12">
      <c r="B5" s="9" t="s">
        <v>28</v>
      </c>
      <c r="C5" s="9">
        <v>2</v>
      </c>
      <c r="D5" s="13">
        <v>2240</v>
      </c>
      <c r="E5" s="13">
        <f>D5*C5</f>
        <v>4480</v>
      </c>
      <c r="F5" s="13">
        <f>E10*0.08</f>
        <v>1177.6</v>
      </c>
      <c r="G5" s="9">
        <f>968.69*6</f>
        <v>5812.14</v>
      </c>
      <c r="H5" s="9">
        <f>ROUND((E10+F5+G5)*0.06,2)</f>
        <v>1302.58</v>
      </c>
      <c r="I5" s="9">
        <f>H5+G5+F5+E10</f>
        <v>23012.32</v>
      </c>
      <c r="J5" s="9">
        <f>I5*12</f>
        <v>276147.84</v>
      </c>
    </row>
    <row r="6" ht="26" customHeight="1" spans="2:12">
      <c r="B6" s="9" t="s">
        <v>29</v>
      </c>
      <c r="C6" s="9">
        <v>1</v>
      </c>
      <c r="D6" s="13">
        <v>2240</v>
      </c>
      <c r="E6" s="13">
        <f>D6*C6</f>
        <v>2240</v>
      </c>
      <c r="F6" s="13"/>
      <c r="G6" s="9"/>
      <c r="H6" s="9"/>
      <c r="I6" s="9"/>
      <c r="J6" s="9"/>
      <c r="L6" s="14"/>
    </row>
    <row r="7" ht="26" customHeight="1" spans="2:12">
      <c r="B7" s="9" t="s">
        <v>30</v>
      </c>
      <c r="C7" s="9">
        <v>1</v>
      </c>
      <c r="D7" s="13">
        <v>3000</v>
      </c>
      <c r="E7" s="13">
        <f>D7*C7</f>
        <v>3000</v>
      </c>
      <c r="F7" s="13"/>
      <c r="G7" s="9"/>
      <c r="H7" s="9"/>
      <c r="I7" s="9"/>
      <c r="J7" s="9"/>
    </row>
    <row r="8" ht="26" customHeight="1" spans="2:12">
      <c r="B8" s="9" t="s">
        <v>31</v>
      </c>
      <c r="C8" s="9">
        <v>1</v>
      </c>
      <c r="D8" s="13">
        <v>2500</v>
      </c>
      <c r="E8" s="13">
        <f>D8*C8</f>
        <v>2500</v>
      </c>
      <c r="F8" s="13"/>
      <c r="G8" s="9"/>
      <c r="H8" s="9"/>
      <c r="I8" s="9"/>
      <c r="J8" s="9"/>
    </row>
    <row r="9" ht="26" customHeight="1" spans="2:12">
      <c r="B9" s="9" t="s">
        <v>32</v>
      </c>
      <c r="C9" s="9">
        <v>1</v>
      </c>
      <c r="D9" s="13">
        <v>2500</v>
      </c>
      <c r="E9" s="13">
        <f>D9*C9</f>
        <v>2500</v>
      </c>
      <c r="F9" s="13"/>
      <c r="G9" s="9"/>
      <c r="H9" s="9"/>
      <c r="I9" s="9"/>
      <c r="J9" s="9"/>
    </row>
    <row r="10" ht="25" customHeight="1" spans="2:12">
      <c r="B10" s="15" t="s">
        <v>33</v>
      </c>
      <c r="C10" s="16"/>
      <c r="D10" s="17"/>
      <c r="E10" s="13">
        <f>SUM(E5:E9)</f>
        <v>14720</v>
      </c>
      <c r="F10" s="13">
        <f>SUM(F5:F9)</f>
        <v>1177.6</v>
      </c>
      <c r="G10" s="13">
        <f>SUM(G5:G9)</f>
        <v>5812.14</v>
      </c>
      <c r="H10" s="13">
        <f>SUM(H5:H9)</f>
        <v>1302.58</v>
      </c>
      <c r="I10" s="9"/>
      <c r="J10" s="9"/>
    </row>
  </sheetData>
  <mergeCells count="6">
    <mergeCell ref="B10:D10"/>
    <mergeCell ref="F5:F9"/>
    <mergeCell ref="G5:G9"/>
    <mergeCell ref="H5:H9"/>
    <mergeCell ref="I5:I10"/>
    <mergeCell ref="J5:J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M14" sqref="M14"/>
    </sheetView>
  </sheetViews>
  <sheetFormatPr defaultColWidth="9" defaultRowHeight="13.5"/>
  <cols>
    <col min="1" max="1" width="5.25" customWidth="1"/>
    <col min="2" max="5" width="8" customWidth="1"/>
    <col min="6" max="7" width="16.375" customWidth="1"/>
    <col min="8" max="8" width="8" customWidth="1"/>
  </cols>
  <sheetData>
    <row r="1" ht="37" customHeight="1" spans="1:10">
      <c r="A1" s="1" t="s">
        <v>1</v>
      </c>
      <c r="B1" s="1" t="s">
        <v>19</v>
      </c>
      <c r="C1" s="1" t="s">
        <v>34</v>
      </c>
      <c r="D1" s="1" t="s">
        <v>5</v>
      </c>
      <c r="E1" s="1" t="s">
        <v>35</v>
      </c>
      <c r="F1" s="1" t="s">
        <v>6</v>
      </c>
      <c r="G1" s="1" t="s">
        <v>7</v>
      </c>
      <c r="H1" s="1" t="s">
        <v>8</v>
      </c>
    </row>
    <row r="2" ht="37" customHeight="1" spans="1:10">
      <c r="A2" s="2">
        <v>1</v>
      </c>
      <c r="B2" s="2" t="s">
        <v>28</v>
      </c>
      <c r="C2" s="2" t="s">
        <v>11</v>
      </c>
      <c r="D2" s="2">
        <v>12</v>
      </c>
      <c r="E2" s="2">
        <v>2</v>
      </c>
      <c r="F2" s="3">
        <v>3200</v>
      </c>
      <c r="G2" s="3">
        <f>F2*E2*D2</f>
        <v>76800</v>
      </c>
      <c r="H2" s="2"/>
    </row>
    <row r="3" ht="37" customHeight="1" spans="1:10">
      <c r="A3" s="2">
        <v>3</v>
      </c>
      <c r="B3" s="2" t="s">
        <v>29</v>
      </c>
      <c r="C3" s="2" t="s">
        <v>11</v>
      </c>
      <c r="D3" s="2">
        <v>12</v>
      </c>
      <c r="E3" s="2">
        <v>1</v>
      </c>
      <c r="F3" s="3">
        <v>3300</v>
      </c>
      <c r="G3" s="3">
        <f>F3*E3*D3</f>
        <v>39600</v>
      </c>
      <c r="H3" s="2"/>
    </row>
    <row r="4" ht="37" customHeight="1" spans="1:10">
      <c r="A4" s="2">
        <v>4</v>
      </c>
      <c r="B4" s="2" t="s">
        <v>36</v>
      </c>
      <c r="C4" s="2" t="s">
        <v>11</v>
      </c>
      <c r="D4" s="2">
        <v>12</v>
      </c>
      <c r="E4" s="2">
        <v>1</v>
      </c>
      <c r="F4" s="3">
        <v>4500</v>
      </c>
      <c r="G4" s="3">
        <f>F4*E4*D4</f>
        <v>54000</v>
      </c>
      <c r="H4" s="2"/>
    </row>
    <row r="5" ht="37" customHeight="1" spans="1:10">
      <c r="A5" s="2">
        <v>5</v>
      </c>
      <c r="B5" s="4" t="s">
        <v>31</v>
      </c>
      <c r="C5" s="2" t="s">
        <v>11</v>
      </c>
      <c r="D5" s="2">
        <v>12</v>
      </c>
      <c r="E5" s="2">
        <v>1</v>
      </c>
      <c r="F5" s="3">
        <v>3300</v>
      </c>
      <c r="G5" s="3">
        <f>F5*E5*D5</f>
        <v>39600</v>
      </c>
      <c r="H5" s="2"/>
    </row>
    <row r="6" ht="37" customHeight="1" spans="1:10">
      <c r="A6" s="2">
        <v>6</v>
      </c>
      <c r="B6" s="4" t="s">
        <v>32</v>
      </c>
      <c r="C6" s="2" t="s">
        <v>11</v>
      </c>
      <c r="D6" s="2">
        <v>12</v>
      </c>
      <c r="E6" s="2">
        <v>1</v>
      </c>
      <c r="F6" s="3">
        <v>3300</v>
      </c>
      <c r="G6" s="3">
        <f>F6*E6*D6</f>
        <v>39600</v>
      </c>
      <c r="H6" s="2"/>
    </row>
    <row r="7" ht="37" customHeight="1" spans="1:10">
      <c r="A7" s="1">
        <v>7</v>
      </c>
      <c r="B7" s="1" t="s">
        <v>18</v>
      </c>
      <c r="C7" s="1"/>
      <c r="D7" s="1"/>
      <c r="E7" s="1"/>
      <c r="F7" s="1"/>
      <c r="G7" s="5">
        <f>SUM(G2:G6)</f>
        <v>249600</v>
      </c>
      <c r="H7" s="6"/>
    </row>
    <row r="11" spans="1:10">
      <c r="G11" s="7">
        <v>247910.28</v>
      </c>
      <c r="I11">
        <f>G7*0.06</f>
        <v>14976</v>
      </c>
    </row>
    <row r="12" spans="1:10">
      <c r="J12">
        <v>300000</v>
      </c>
    </row>
    <row r="13" spans="1:10">
      <c r="J13">
        <f>J12*0.01</f>
        <v>3000</v>
      </c>
    </row>
    <row r="14" spans="1:10">
      <c r="G14">
        <f>G7-G11</f>
        <v>1689.72</v>
      </c>
    </row>
    <row r="20" spans="7:7">
      <c r="G20">
        <f>G14/G7</f>
        <v>0.00676971153846154</v>
      </c>
    </row>
    <row r="24" spans="7:7">
      <c r="G24">
        <f>G7*0.1%</f>
        <v>249.6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风凊</cp:lastModifiedBy>
  <dcterms:created xsi:type="dcterms:W3CDTF">2023-05-12T11:15:00Z</dcterms:created>
  <dcterms:modified xsi:type="dcterms:W3CDTF">2026-04-22T02:29:10Z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3337732BE07E41E294EB9DD88C10EDBB_13</vt:lpwstr>
  </property>
  <property fmtid="{D5CDD505-2E9C-101B-9397-08002B2CF9AE}" pid="4" name="CalculationRule">
    <vt:i4>0</vt:i4>
  </property>
</Properties>
</file>