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兴业县" sheetId="3" r:id="rId1"/>
    <sheet name="Sheet1" sheetId="1" state="hidden" r:id="rId2"/>
  </sheets>
  <definedNames>
    <definedName name="_xlnm.Print_Area" localSheetId="1">Sheet1!$A$1:$H$11</definedName>
    <definedName name="_xlnm.Print_Area" localSheetId="0">兴业县!$A$1:$H$8</definedName>
  </definedNames>
  <calcPr calcId="144525"/>
</workbook>
</file>

<file path=xl/sharedStrings.xml><?xml version="1.0" encoding="utf-8"?>
<sst xmlns="http://schemas.openxmlformats.org/spreadsheetml/2006/main" count="63" uniqueCount="46">
  <si>
    <t>2026年兴业县森林资源案件调查工作经费测算表</t>
  </si>
  <si>
    <t>序号</t>
  </si>
  <si>
    <t>工作内容</t>
  </si>
  <si>
    <t>工作内容详细说明</t>
  </si>
  <si>
    <t>单位</t>
  </si>
  <si>
    <t>数量</t>
  </si>
  <si>
    <t>单价
（元）</t>
  </si>
  <si>
    <t>金额
（元）</t>
  </si>
  <si>
    <t>备注</t>
  </si>
  <si>
    <t>合计</t>
  </si>
  <si>
    <t>1.森林资源案件技术调查</t>
  </si>
  <si>
    <t>小计</t>
  </si>
  <si>
    <t>案件（林地、林木、火灾）</t>
  </si>
  <si>
    <t>按照近三年平均约为275份，2026年预计230份</t>
  </si>
  <si>
    <t>份</t>
  </si>
  <si>
    <t>2023年408份林地案件、2024年65份林地案件、2025年353份林地案件</t>
  </si>
  <si>
    <t>2.恢复植被和林业生产条件报告</t>
  </si>
  <si>
    <t>编制恢复植被和林业生产条件报告</t>
  </si>
  <si>
    <t>按照近三年平均林地案件约为136份，2026年约80份</t>
  </si>
  <si>
    <t>按林地案件约50%需出具恢复方案</t>
  </si>
  <si>
    <t>注：1.建设项目使用林地核查1宗按《林业案件技术调查》单价50%测算，即1500元/宗。
    2.设计单位工程技术人员费用收费依据参考中国林业工程建设协会文件（林建协[2024]54号）关于印发《林业和草原工程建设项目服务计费指导意见》的通知，外业调查费用按照初级职称最低收费标准的3折计算，即540元/人工日；内业费用按照初级职称最低收费标准的2折计算，即360元/人工日。</t>
  </si>
  <si>
    <t>城东林场森林资源规划设计调查工作经费测算表</t>
  </si>
  <si>
    <t>一</t>
  </si>
  <si>
    <t>资料收集</t>
  </si>
  <si>
    <t>收集前期森林资源规划设计调查成果和图斑监测调查成果；高分辨率遥感影像数据；林场经营档案材料及其他相关资料。预计投入1人，需7天。</t>
  </si>
  <si>
    <t>人工日</t>
  </si>
  <si>
    <t>经营土地面积7785.7838公顷</t>
  </si>
  <si>
    <t>二</t>
  </si>
  <si>
    <t>林业经营档案数据处理</t>
  </si>
  <si>
    <t>林业经营档案数据矢量化处理，形成电子数据并完善有关信息等。预计投入1人，需7天。</t>
  </si>
  <si>
    <t>三</t>
  </si>
  <si>
    <t>小班区划</t>
  </si>
  <si>
    <t>将本期遥感影像、遥感检测变化图斑，叠加到前期森林资源成果数据库和前期遥感影像上，与森林资源档案数据库等相关材料结合，一一对比分析，逐个林班或网格判读，对比土地种类发生变化或林相变化明显的图斑，勾绘边界，填写小班因子。预计投入15人，需30天。</t>
  </si>
  <si>
    <t>四</t>
  </si>
  <si>
    <t>小班属性因子调查</t>
  </si>
  <si>
    <t>采取地面调查的方式对区划的每个小班实地修正界线并调查相关因子，填写外业调查卡片。预计投入18人，需30天。</t>
  </si>
  <si>
    <t>五</t>
  </si>
  <si>
    <t>外业调查数据处理</t>
  </si>
  <si>
    <t>外业调查数据矢量化处理，形成电子数据。预计投入1人，需7天。</t>
  </si>
  <si>
    <t>六</t>
  </si>
  <si>
    <t>数据逻辑检查</t>
  </si>
  <si>
    <t>图形的重叠、缝隙、自相交等空间拓扑检查，以及属性数据的关联性、完整性、正确性等逻辑检查。预计投入1人，需7天。</t>
  </si>
  <si>
    <t>七</t>
  </si>
  <si>
    <t>成果编制</t>
  </si>
  <si>
    <t>成果内容包括报告、森林分布图、基本图等图集、统计报表、矢量数据库等相关材料。报告编写、分析和审核，专家评审。预计投入1人，需14天。</t>
  </si>
  <si>
    <t>注：设计单位工程技术人员费用收费依据参考中国林业工程建设协会文件（林建协[2024]54号）关于印发《林业和草原工程建设项目服务计费指导意见》的通知（收费标准为：初级职称1800～2100元/人工日，中级职称2500～3000元/人工日，高级职称3300～3900元/人工日），外业调查费用按照初级职称收费标准1800元/人工日的3折计算，即540元/人工日；内业费用按照初级职称收费标准1800元/人工日的2折计算，即360元/人工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</si>
</sst>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等线"/>
      <charset val="134"/>
      <scheme val="minor"/>
    </font>
    <font>
      <sz val="11"/>
      <color theme="1"/>
      <name val="宋体"/>
      <charset val="134"/>
    </font>
    <font>
      <sz val="11"/>
      <color theme="1"/>
      <name val="Times New Roman"/>
      <charset val="134"/>
    </font>
    <font>
      <b/>
      <sz val="14"/>
      <color theme="1"/>
      <name val="宋体"/>
      <charset val="134"/>
    </font>
    <font>
      <b/>
      <sz val="11"/>
      <color theme="1"/>
      <name val="宋体"/>
      <charset val="134"/>
    </font>
    <font>
      <b/>
      <sz val="11"/>
      <color theme="1"/>
      <name val="Times New Roman"/>
      <charset val="134"/>
    </font>
    <font>
      <sz val="11"/>
      <name val="宋体"/>
      <charset val="134"/>
    </font>
    <font>
      <sz val="12"/>
      <color theme="1"/>
      <name val="宋体"/>
      <charset val="134"/>
    </font>
    <font>
      <sz val="24"/>
      <color theme="1"/>
      <name val="方正小标宋简体"/>
      <charset val="134"/>
    </font>
    <font>
      <b/>
      <sz val="12"/>
      <color theme="1"/>
      <name val="宋体"/>
      <charset val="134"/>
    </font>
    <font>
      <b/>
      <sz val="12"/>
      <color theme="1"/>
      <name val="Times New Roman"/>
      <charset val="134"/>
    </font>
    <font>
      <sz val="12"/>
      <color theme="1"/>
      <name val="Times New Roman"/>
      <charset val="134"/>
    </font>
    <font>
      <b/>
      <sz val="12"/>
      <name val="宋体"/>
      <charset val="134"/>
    </font>
    <font>
      <b/>
      <sz val="12"/>
      <name val="Times New Roman"/>
      <charset val="134"/>
    </font>
    <font>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1" fillId="0" borderId="8" applyNumberFormat="0" applyFill="0" applyAlignment="0" applyProtection="0">
      <alignment vertical="center"/>
    </xf>
    <xf numFmtId="0" fontId="18" fillId="10" borderId="0" applyNumberFormat="0" applyBorder="0" applyAlignment="0" applyProtection="0">
      <alignment vertical="center"/>
    </xf>
    <xf numFmtId="0" fontId="27" fillId="11" borderId="9" applyNumberFormat="0" applyAlignment="0" applyProtection="0">
      <alignment vertical="center"/>
    </xf>
    <xf numFmtId="0" fontId="28" fillId="11" borderId="5" applyNumberFormat="0" applyAlignment="0" applyProtection="0">
      <alignment vertical="center"/>
    </xf>
    <xf numFmtId="0" fontId="29" fillId="12" borderId="10"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6" fillId="0" borderId="2" xfId="0" applyFont="1" applyBorder="1" applyAlignment="1">
      <alignment horizontal="left" vertical="center" wrapText="1"/>
    </xf>
    <xf numFmtId="0" fontId="7"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xf>
    <xf numFmtId="0" fontId="14"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zoomScale="85" zoomScaleNormal="85" workbookViewId="0">
      <selection activeCell="L12" sqref="L12"/>
    </sheetView>
  </sheetViews>
  <sheetFormatPr defaultColWidth="9" defaultRowHeight="13.5" outlineLevelRow="7" outlineLevelCol="7"/>
  <cols>
    <col min="1" max="1" width="31.9083333333333" style="1" customWidth="1"/>
    <col min="2" max="2" width="20.75" style="1" customWidth="1"/>
    <col min="3" max="3" width="52.625" style="2" customWidth="1"/>
    <col min="4" max="4" width="7" style="1" customWidth="1"/>
    <col min="5" max="5" width="7.25" style="1" customWidth="1"/>
    <col min="6" max="6" width="10.125" style="1" customWidth="1"/>
    <col min="7" max="7" width="18" style="1" customWidth="1"/>
    <col min="8" max="8" width="21.375" style="2" customWidth="1"/>
    <col min="9" max="9" width="19.55" style="1" customWidth="1"/>
    <col min="10" max="16384" width="9" style="1"/>
  </cols>
  <sheetData>
    <row r="1" ht="42" customHeight="1" spans="1:8">
      <c r="A1" s="16" t="s">
        <v>0</v>
      </c>
      <c r="B1" s="16"/>
      <c r="C1" s="16"/>
      <c r="D1" s="16"/>
      <c r="E1" s="16"/>
      <c r="F1" s="16"/>
      <c r="G1" s="16"/>
      <c r="H1" s="16"/>
    </row>
    <row r="2" s="15" customFormat="1" ht="38.25" customHeight="1" spans="1:8">
      <c r="A2" s="17" t="s">
        <v>1</v>
      </c>
      <c r="B2" s="17" t="s">
        <v>2</v>
      </c>
      <c r="C2" s="17" t="s">
        <v>3</v>
      </c>
      <c r="D2" s="17" t="s">
        <v>4</v>
      </c>
      <c r="E2" s="17" t="s">
        <v>5</v>
      </c>
      <c r="F2" s="18" t="s">
        <v>6</v>
      </c>
      <c r="G2" s="18" t="s">
        <v>7</v>
      </c>
      <c r="H2" s="17" t="s">
        <v>8</v>
      </c>
    </row>
    <row r="3" ht="24.75" customHeight="1" spans="1:8">
      <c r="A3" s="17" t="s">
        <v>9</v>
      </c>
      <c r="B3" s="17"/>
      <c r="C3" s="17"/>
      <c r="D3" s="17"/>
      <c r="E3" s="19"/>
      <c r="F3" s="19"/>
      <c r="G3" s="19">
        <f>G4+G6</f>
        <v>810000</v>
      </c>
      <c r="H3" s="9"/>
    </row>
    <row r="4" ht="39" customHeight="1" spans="1:8">
      <c r="A4" s="18" t="s">
        <v>10</v>
      </c>
      <c r="B4" s="20" t="s">
        <v>11</v>
      </c>
      <c r="C4" s="21"/>
      <c r="D4" s="17"/>
      <c r="E4" s="19"/>
      <c r="F4" s="19"/>
      <c r="G4" s="19">
        <f>SUM(G5:G5)</f>
        <v>690000</v>
      </c>
      <c r="H4" s="13"/>
    </row>
    <row r="5" ht="77.25" customHeight="1" spans="1:8">
      <c r="A5" s="22">
        <v>1.1</v>
      </c>
      <c r="B5" s="23" t="s">
        <v>12</v>
      </c>
      <c r="C5" s="23" t="s">
        <v>13</v>
      </c>
      <c r="D5" s="22" t="s">
        <v>14</v>
      </c>
      <c r="E5" s="24">
        <v>230</v>
      </c>
      <c r="F5" s="24">
        <v>3000</v>
      </c>
      <c r="G5" s="24">
        <f>F5*E5</f>
        <v>690000</v>
      </c>
      <c r="H5" s="11" t="s">
        <v>15</v>
      </c>
    </row>
    <row r="6" ht="27" customHeight="1" spans="1:8">
      <c r="A6" s="25" t="s">
        <v>16</v>
      </c>
      <c r="B6" s="26" t="s">
        <v>11</v>
      </c>
      <c r="C6" s="27"/>
      <c r="D6" s="25"/>
      <c r="E6" s="28"/>
      <c r="F6" s="28"/>
      <c r="G6" s="28">
        <f>SUM(G7:G7)</f>
        <v>120000</v>
      </c>
      <c r="H6" s="11"/>
    </row>
    <row r="7" ht="66" customHeight="1" spans="1:8">
      <c r="A7" s="22">
        <v>2.1</v>
      </c>
      <c r="B7" s="23" t="s">
        <v>17</v>
      </c>
      <c r="C7" s="23" t="s">
        <v>18</v>
      </c>
      <c r="D7" s="22" t="s">
        <v>14</v>
      </c>
      <c r="E7" s="24">
        <v>80</v>
      </c>
      <c r="F7" s="24">
        <v>1500</v>
      </c>
      <c r="G7" s="24">
        <f>F7*E7</f>
        <v>120000</v>
      </c>
      <c r="H7" s="11" t="s">
        <v>19</v>
      </c>
    </row>
    <row r="8" ht="59" customHeight="1" spans="1:8">
      <c r="A8" s="29" t="s">
        <v>20</v>
      </c>
      <c r="B8" s="14"/>
      <c r="C8" s="14"/>
      <c r="D8" s="14"/>
      <c r="E8" s="14"/>
      <c r="F8" s="14"/>
      <c r="G8" s="14"/>
      <c r="H8" s="14"/>
    </row>
  </sheetData>
  <mergeCells count="4">
    <mergeCell ref="A1:H1"/>
    <mergeCell ref="B4:C4"/>
    <mergeCell ref="B6:C6"/>
    <mergeCell ref="A8:H8"/>
  </mergeCells>
  <printOptions horizontalCentered="1"/>
  <pageMargins left="0.393055555555556" right="0.393055555555556" top="0.393055555555556" bottom="0.393055555555556" header="0.393055555555556" footer="0.393055555555556"/>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85" zoomScaleNormal="85" workbookViewId="0">
      <selection activeCell="N6" sqref="N6"/>
    </sheetView>
  </sheetViews>
  <sheetFormatPr defaultColWidth="9" defaultRowHeight="15"/>
  <cols>
    <col min="1" max="1" width="16.125" style="1" customWidth="1"/>
    <col min="2" max="2" width="20.75" style="1" customWidth="1"/>
    <col min="3" max="3" width="51.5" style="2" customWidth="1"/>
    <col min="4" max="4" width="7" style="1" customWidth="1"/>
    <col min="5" max="5" width="7.25" style="1" customWidth="1"/>
    <col min="6" max="6" width="10.125" style="1" customWidth="1"/>
    <col min="7" max="7" width="18" style="1" customWidth="1"/>
    <col min="8" max="8" width="21.375" style="2" customWidth="1"/>
    <col min="9" max="9" width="10" style="3" customWidth="1"/>
    <col min="10" max="10" width="9" style="4"/>
    <col min="11" max="12" width="9" style="1"/>
    <col min="13" max="13" width="10.375" style="1" customWidth="1"/>
    <col min="14" max="14" width="20.25" style="1" customWidth="1"/>
    <col min="15" max="16384" width="9" style="1"/>
  </cols>
  <sheetData>
    <row r="1" ht="42" customHeight="1" spans="1:8">
      <c r="A1" s="5" t="s">
        <v>21</v>
      </c>
      <c r="B1" s="5"/>
      <c r="C1" s="5"/>
      <c r="D1" s="5"/>
      <c r="E1" s="5"/>
      <c r="F1" s="5"/>
      <c r="G1" s="5"/>
      <c r="H1" s="5"/>
    </row>
    <row r="2" ht="38.25" customHeight="1" spans="1:8">
      <c r="A2" s="6" t="s">
        <v>1</v>
      </c>
      <c r="B2" s="6" t="s">
        <v>2</v>
      </c>
      <c r="C2" s="6" t="s">
        <v>3</v>
      </c>
      <c r="D2" s="6" t="s">
        <v>4</v>
      </c>
      <c r="E2" s="6" t="s">
        <v>5</v>
      </c>
      <c r="F2" s="7" t="s">
        <v>6</v>
      </c>
      <c r="G2" s="7" t="s">
        <v>7</v>
      </c>
      <c r="H2" s="6" t="s">
        <v>8</v>
      </c>
    </row>
    <row r="3" ht="24.75" customHeight="1" spans="1:8">
      <c r="A3" s="6" t="s">
        <v>9</v>
      </c>
      <c r="B3" s="6"/>
      <c r="C3" s="6"/>
      <c r="D3" s="6"/>
      <c r="E3" s="8"/>
      <c r="F3" s="8"/>
      <c r="G3" s="8">
        <f>SUM(G4:G10)</f>
        <v>468720</v>
      </c>
      <c r="H3" s="9"/>
    </row>
    <row r="4" ht="92.1" customHeight="1" spans="1:8">
      <c r="A4" s="10" t="s">
        <v>22</v>
      </c>
      <c r="B4" s="11" t="s">
        <v>23</v>
      </c>
      <c r="C4" s="12" t="s">
        <v>24</v>
      </c>
      <c r="D4" s="10" t="s">
        <v>25</v>
      </c>
      <c r="E4" s="9">
        <v>7</v>
      </c>
      <c r="F4" s="9">
        <v>360</v>
      </c>
      <c r="G4" s="9">
        <f t="shared" ref="G4:G10" si="0">F4*E4</f>
        <v>2520</v>
      </c>
      <c r="H4" s="11" t="s">
        <v>26</v>
      </c>
    </row>
    <row r="5" ht="50.1" customHeight="1" spans="1:8">
      <c r="A5" s="10" t="s">
        <v>27</v>
      </c>
      <c r="B5" s="11" t="s">
        <v>28</v>
      </c>
      <c r="C5" s="12" t="s">
        <v>29</v>
      </c>
      <c r="D5" s="10" t="s">
        <v>25</v>
      </c>
      <c r="E5" s="9">
        <v>7</v>
      </c>
      <c r="F5" s="9">
        <v>360</v>
      </c>
      <c r="G5" s="9">
        <f t="shared" si="0"/>
        <v>2520</v>
      </c>
      <c r="H5" s="13"/>
    </row>
    <row r="6" ht="80.1" customHeight="1" spans="1:14">
      <c r="A6" s="10" t="s">
        <v>30</v>
      </c>
      <c r="B6" s="11" t="s">
        <v>31</v>
      </c>
      <c r="C6" s="12" t="s">
        <v>32</v>
      </c>
      <c r="D6" s="10" t="s">
        <v>25</v>
      </c>
      <c r="E6" s="9">
        <v>450</v>
      </c>
      <c r="F6" s="9">
        <v>360</v>
      </c>
      <c r="G6" s="9">
        <f t="shared" si="0"/>
        <v>162000</v>
      </c>
      <c r="H6" s="13"/>
      <c r="M6" s="1">
        <v>7785.7838</v>
      </c>
      <c r="N6" s="13">
        <f>M6*60</f>
        <v>467147.028</v>
      </c>
    </row>
    <row r="7" ht="50.1" customHeight="1" spans="1:8">
      <c r="A7" s="10" t="s">
        <v>33</v>
      </c>
      <c r="B7" s="11" t="s">
        <v>34</v>
      </c>
      <c r="C7" s="12" t="s">
        <v>35</v>
      </c>
      <c r="D7" s="10" t="s">
        <v>25</v>
      </c>
      <c r="E7" s="9">
        <v>540</v>
      </c>
      <c r="F7" s="9">
        <v>540</v>
      </c>
      <c r="G7" s="9">
        <f t="shared" si="0"/>
        <v>291600</v>
      </c>
      <c r="H7" s="13"/>
    </row>
    <row r="8" ht="50.1" customHeight="1" spans="1:14">
      <c r="A8" s="10" t="s">
        <v>36</v>
      </c>
      <c r="B8" s="11" t="s">
        <v>37</v>
      </c>
      <c r="C8" s="12" t="s">
        <v>38</v>
      </c>
      <c r="D8" s="10" t="s">
        <v>25</v>
      </c>
      <c r="E8" s="9">
        <v>7</v>
      </c>
      <c r="F8" s="9">
        <v>360</v>
      </c>
      <c r="G8" s="9">
        <f t="shared" si="0"/>
        <v>2520</v>
      </c>
      <c r="H8" s="13"/>
      <c r="N8" s="1">
        <f>G3-N6</f>
        <v>1572.97200000001</v>
      </c>
    </row>
    <row r="9" ht="50.1" customHeight="1" spans="1:8">
      <c r="A9" s="10" t="s">
        <v>39</v>
      </c>
      <c r="B9" s="11" t="s">
        <v>40</v>
      </c>
      <c r="C9" s="12" t="s">
        <v>41</v>
      </c>
      <c r="D9" s="10" t="s">
        <v>25</v>
      </c>
      <c r="E9" s="9">
        <v>7</v>
      </c>
      <c r="F9" s="9">
        <v>360</v>
      </c>
      <c r="G9" s="9">
        <f t="shared" si="0"/>
        <v>2520</v>
      </c>
      <c r="H9" s="13"/>
    </row>
    <row r="10" ht="50.1" customHeight="1" spans="1:8">
      <c r="A10" s="10" t="s">
        <v>42</v>
      </c>
      <c r="B10" s="11" t="s">
        <v>43</v>
      </c>
      <c r="C10" s="12" t="s">
        <v>44</v>
      </c>
      <c r="D10" s="10" t="s">
        <v>25</v>
      </c>
      <c r="E10" s="9">
        <v>14</v>
      </c>
      <c r="F10" s="9">
        <v>360</v>
      </c>
      <c r="G10" s="9">
        <f t="shared" si="0"/>
        <v>5040</v>
      </c>
      <c r="H10" s="13"/>
    </row>
    <row r="11" ht="50.1" customHeight="1" spans="1:8">
      <c r="A11" s="14" t="s">
        <v>45</v>
      </c>
      <c r="B11" s="14"/>
      <c r="C11" s="14"/>
      <c r="D11" s="14"/>
      <c r="E11" s="14"/>
      <c r="F11" s="14"/>
      <c r="G11" s="14"/>
      <c r="H11" s="14"/>
    </row>
  </sheetData>
  <mergeCells count="2">
    <mergeCell ref="A1:H1"/>
    <mergeCell ref="A11:H11"/>
  </mergeCells>
  <printOptions horizontalCentered="1"/>
  <pageMargins left="0.196850393700787" right="0.196850393700787" top="0.31496062992126" bottom="0.15748031496063"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兴业县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杰</cp:lastModifiedBy>
  <dcterms:created xsi:type="dcterms:W3CDTF">2024-10-12T01:57:00Z</dcterms:created>
  <cp:lastPrinted>2025-01-10T02:43:00Z</cp:lastPrinted>
  <dcterms:modified xsi:type="dcterms:W3CDTF">2026-06-29T01:30:25Z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3EFC64EBCFA74BD48B9C76A89A0DCE44_13</vt:lpwstr>
  </property>
  <property fmtid="{D5CDD505-2E9C-101B-9397-08002B2CF9AE}" pid="3" name="KSOProductBuildVer">
    <vt:lpwstr>2052-11.8.2.12265</vt:lpwstr>
  </property>
  <property fmtid="{D5CDD505-2E9C-101B-9397-08002B2CF9AE}" pid="4" name="CalculationRule">
    <vt:i4>0</vt:i4>
  </property>
</Properties>
</file>