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38013\Desktop\"/>
    </mc:Choice>
  </mc:AlternateContent>
  <bookViews>
    <workbookView windowWidth="19200" windowHeight="6280" tabRatio="871"/>
  </bookViews>
  <sheets>
    <sheet name="汇总" sheetId="1" r:id="rId1"/>
    <sheet name="大圩镇中心幼儿园" sheetId="2" r:id="rId2"/>
    <sheet name="潮田乡中心幼儿园" sheetId="3" r:id="rId3"/>
    <sheet name="海洋乡中心幼儿园" sheetId="4" r:id="rId4"/>
    <sheet name="灵川县第二幼儿园" sheetId="5" r:id="rId5"/>
    <sheet name="九屋镇中心幼儿园" sheetId="7" r:id="rId6"/>
    <sheet name="灵川县第一幼儿园" sheetId="6" r:id="rId7"/>
    <sheet name="大境瑶族乡中心幼儿园" sheetId="8" r:id="rId8"/>
    <sheet name="公平乡中心幼儿园"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<sst xmlns="http://schemas.openxmlformats.org/spreadsheetml/2006/main" count="893" uniqueCount="129">
  <si>
    <t>灵川县8所幼儿园IP广播和专业音响系统设备采购清单</t>
  </si>
  <si>
    <t>序号</t>
  </si>
  <si>
    <t>名称</t>
  </si>
  <si>
    <t>预算（单位：元）</t>
  </si>
  <si>
    <t>备注</t>
  </si>
  <si>
    <t>大圩镇中心幼儿园</t>
  </si>
  <si>
    <t>潮田乡中心幼儿园</t>
  </si>
  <si>
    <t>海洋乡中心幼儿园</t>
  </si>
  <si>
    <t>灵川县第二幼儿园</t>
  </si>
  <si>
    <t>灵川县第一幼儿园</t>
  </si>
  <si>
    <t>九屋镇中心幼儿园</t>
  </si>
  <si>
    <t>大境瑶族乡中心幼儿园</t>
  </si>
  <si>
    <t>公平乡中心幼儿园</t>
  </si>
  <si>
    <t>合计</t>
  </si>
  <si>
    <t>设备名称</t>
  </si>
  <si>
    <t>品牌</t>
  </si>
  <si>
    <t>型号</t>
  </si>
  <si>
    <t>产品技术参数</t>
  </si>
  <si>
    <t>数量</t>
  </si>
  <si>
    <t>单位</t>
  </si>
  <si>
    <t>审核单价</t>
  </si>
  <si>
    <t>审核小计</t>
  </si>
  <si>
    <t>学校IP广播系统</t>
  </si>
  <si>
    <t>IP网络广播控制中心17.3寸（带抽拉键盘）</t>
  </si>
  <si>
    <t>ZRD(快想）</t>
  </si>
  <si>
    <t>GN-1703</t>
  </si>
  <si>
    <t>1、高档7U铝合金黑色拉丝面板，面板边框倒角处理喷上哑光细砂；
2、嵌入触摸屏和数字矩阵键盘操作集成软件；
3、工业级机柜式机箱设计，有较高的防磁、防尘、防冲击的能力；
4、强大的兼容性，兼容WINDOWS/LUNIX系统；
5、防震抗干扰，加能静音，耐高低温，适应各种环境；
6、支持7*24小时不间断运行；
7、处理器：≥Core I7；  
8、显示屏：≥17.3寸高分辨率触摸液晶显示屏；
9、内存：DDR3 1333/1600MHz，可扩展至8G；
10、硬盘：≥板载256G SSD固态硬盘，mSATA接口；
11、电源类型:无扇专业工业电源；
12、操作系统:支持Windows/Vista/Win XP/Win2000/Linux/UINX；
13、触摸屏:工业电阻式触摸屏；
14、硬盘扩展:1个SATA 2.0 Connector 1个SATA 3.0 Connectors；
15、显示接口::1个VGA接口，1个HDMI；
16、网口：1个，支持10/100/1000Mbps；
17、串口：1个，RS-232串口；
18、USB : 3.0USB*2个，2.0USB*4个；
19、输入：1个3.5接口，1个6.35接口，4个莲花接头；
20、电源接口:三位凤尾插接口；
21、尺寸规格:485mm（D)*300mm(W)*310mm(H)不含机脚；
22、工作环境:-10℃~50℃；
23、存储温度:-20℃~60℃；
24、相对湿度:5%~95%，非凝结状态；
25、重量：净重11.8kg。含航空箱重20KG。</t>
  </si>
  <si>
    <t>台</t>
  </si>
  <si>
    <t>数字化IP网络广播系统软件</t>
  </si>
  <si>
    <t>ZR-1001</t>
  </si>
  <si>
    <t>1、基于国产Linux系统，安全可靠；具有对病毒的先天性免疫能力，支持7×24小时不间断工作;
2、基于B/S架构设计，任意平台（Windows、Android、IOS等）均可通过网络浏览器远程访问服务器，无需安装任何客户端软件;
3、系统软件支持国产中科方德、安超OS国产通用型云操作系统、技德系统:X 系列、红旗Linux、中兴新支点操作系统、深度(deepin)、普华Linux(i-soft)、威科乐恩Linux、银河麒麟等系统，同时也可在Windows XP、Windows7等多个系统平台运行;
4、系统支持局域网与广域网混合组网，兼容各种复杂的网络环境，终端通电自动联网;
5、支持后台web新建用户，可为设置用户优先级，并为用户授权管理终端，用户角色：管理员/普通用户/SIP用户;
6、最多支持1000分区，可根据用户需要制作节目源，具有定时、分区、寻呼、报警等功能;支持多个远程软件操作系统（或web登陆），通过软件设置，每个楼栋或每个楼层只能负责本区域的各个网络音频终端，不能控制其他区域，修改重新设置非常方便;
7、支持标准SIP通讯协议，将SIP通讯协议与自有通讯协议完美结合;
8、实时广播，可以对任意单点、组群、分区或全部广播，或对任意指定的区域进行广播讲话，一键到位的实时广播，每个终端音量单独可调;
▲9、文字广播，内置TTS文本转语音功能，可将编辑的内容或文本文件里的文字转成语音，支持后台调整语速、循环次数、设置男声或女声等功能，语音清晰自然；（响应文件中提供第三方检测机构出具的带（CMA或CNAS）标识的检测报告扫描件并加盖厂家公章）
10、录音，系统自带录音功能，包括广播，对讲，实时采集，监听等录音，可以选择打开/关闭，录音列表一目了然，方便查看使用;
11、支持多种应急方案，支持消防信号接入及接收当地部门下发的预警信息;
12、支持终端播放监听，可设任意网络适配器作为监听器，监听其他网络适配器正在播放的节目内容;
13、支持多达100个定时方案，每个定时方案支持200个定时点，定时方案可随时切换；可灵活设置重复周期（日/月）、播放模式，支持定时任务文件播放、终端采集，支持一键启用/停用所有方案，定时方案自动更换;
14、丰富的媒体库管理，支持MP3/WMA/WAV/PCM格式，支持本地音源上传服务器，支持WEB远程管理歌曲库，支持新建/删除/重命名歌曲列表、上传/删除歌曲等操作;
▲15、支持在线/离线电子地图功能，导入任意工程平面图，可将终端拖动添加至平面图，在平面图上可实时查看终端状态，并支持全屏显示；（响应文件中提供第三方检测机构出具的带（CMA或CNAS）标识的检测报告扫描件并加盖厂家公章）
▲16、支持自适应噪声检测功能，可以监测现场环境噪声，并将数据上传给PC主机对现场噪声及需要的声音进行音频算法后，可任意设置实时或延时对终端进行音量调整，保持现场的信噪比；（响应文件中提供第三方检测机构出具的带（CMA或CNAS）标识的检测报告扫描件并加盖厂家公章）
17、离线寻呼功能，支持服务器断网后仍然能够进行广播寻呼功能;
▲18、支持配置终端冻结时间，在终端被冻结期间禁止终端执行任务，适用于考试或休息等场景；（响应文件中提供第三方检测机构出具的带（CMA或CNAS）标识的检测报告彩色扫描件）；
19、支持配置终端优先级自定义设置;
20、支持配置终端≥10段参量均衡音效处理及音效模式设定;
21、支持对终端进行远程固件升级，无需到终端本地升级，减轻维护人员工作强度；
22、支持终端明细导出功能，支持通过表格方式导出当前系统终端的配置详情，为系统管理带来方便;
23、支持第三方平台嵌入式开发，提供SDK第三方软件开发包，实现与大系统、大平台的系统整合。</t>
  </si>
  <si>
    <t>套</t>
  </si>
  <si>
    <t>7寸触摸屏网络话筒</t>
  </si>
  <si>
    <t>ZR-2701</t>
  </si>
  <si>
    <t>1、搭载7英寸显示屏，采用低温多晶硅制程工艺，具备高清分辨率。通过水平转换液晶分子排列，减少色彩偏移，结合光学补偿膜与广视角背光源设计，实现 170° 超宽可视角度。即使在大角度斜视场景下，屏幕亮度衰减率＜15%，色彩偏离度＜3，确保全方位无视觉盲区，满足多方位信息展示需求。
2、基于投射式电容触控方案，内置触摸控制芯片，支持 10 点触控。通过自电容与互电容双重检测机制，配合 128 通道电容扫描电路，实现 10ms 极速响应。
3、图标尺寸、色彩对比度、层级架构经过眼动仪测试优化，关键信息识别时间＜1.5 秒，操作路径简化至 3 步内完成，极大提升使用便捷性。
4、具有对分区 / 分组 / 全区节目源点播控制功能，实现节目源秒级点播响应，确保节目源播放的安全性与可控性。
5、支持 SIP 协议，支持 VOIP 网络电话相互对讲，支持 VOIP 网络电话寻呼播放终端，内置回声消除模块，基于自适应滤波算法（NLMS），可抑制 65dB 回波信号，确保对讲语音清晰纯净。
6、支持 U 盘音乐文件读取点播模式，兼容 USB 2.0/3.0 接口规范，支持 NTFS、FAT32、exFAT 文件系统。内置音频格式自动识别引擎，采用异步数据读取技术，确保 U 盘插拔过程中不影响当前播放任务。
7、具备终端角色动态切换功能，通过软件配置可将对呼台转换为广播终端或监听设备。
8、支持 RS485 通讯协议，半双工通信模式，通信速率最高可达 10Mbps（12m 距离），最远传输距离 1200m（9600bps）。
9、具备服务器断网后仍然能够进行广播功能；
10、具有用户密码与设备功能权限管理，
11、启动网络寻呼，MIC 具有手动打开 / 关闭静音功能；
▲12、搭载自适应反馈消除（AFC）算法，可快速识别 60Hz - 16kHz 啸叫频率，在 50ms 内生成反向抵消信号，抑制深度可达 40dB，确保音频播放稳定无啸叫。（响应文件中须提供主动动态反馈抑制技术软件类计算机软件著作权登记证书扫描件并加盖厂家公章）
13、应急一键寻呼，带防护盖，防止误操作，防护盖采用翻盖式结构，具备 10 万次开合寿命，确保紧急情况下快速启用，日常使用安全可靠。
▲14、MIC 内置声音检测模块，基于短时能量与过零率双参数检测算法，可准确识别语音信号，具有无声音输入时自动关闭功能，并可设定自动关闭时间；（响应文件中提供第三方检测机构出具的带（CMA或CNAS）标识的检测报告扫描件并加盖厂家公章）
15、内置 3W 全频高保真扬声器，采用钕铁硼磁体扬声器单元，频响范围 80Hz - 18kHz，灵敏度 88dB±3dB。配合 D 类数字功放芯片，具备 1% THD + N（1kHz，1W）的低失真性能，支持防破音算法，确保监听和对讲音质清晰饱满。
16、基于动态混音技术，采用双声道音频处理架构。当检测到 MIC 输入信号时，背景音自动衰减 20dB，话音信号优先输出，确保重要语音信息清晰传达。
17、支持 POE 供电，符合 IEEE802.3af 标准，具备过流、过压、欠压保护功能。通过以太网 CAT5e 及以上线缆实现数据与电力同步传输，简化布线，提升系统可靠性。
18、具有一路 3.5 耳机接口线路输入，支持单声道或立体声输入，具有采集播放功能；
19、具有一路 3.5 耳机接口线路输出，支持外接功率放大器；
20、具有一路 3.5 耳机接口 MIC 输入；
21、具有一路短路输入，输入电压范围 3V - 30V，可准确检测外部开关量信号变化，响应时间＜5ms，用于触发报警、联动控制等功能。
22、具有一路短路输出，具备浪涌保护电路，可控制外部设备启停，实现系统联动扩展；
23、标准 RJ45 网络接口，支持局域网和广域网；
24、输入灵敏度 300mV；
25、频率 20Hz-20kHz；
26、输出幅度 1.0±0.1V；
27、频响 20Hz-20kHz； 
28、失真度 ≤0.1%； 
29、信噪比 ≥90dB；
30、MIC输入：输入灵敏度 40±mV，失真度 ≤0.5% ，增益限制的有效频率范围 （±3dB） 80Hz-4kHz ，信噪比（30K低通） ≥75dB ；
31、输入电源 DC12V 1A； 
32、工作环境温度-20℃ ~ +60℃。</t>
  </si>
  <si>
    <t>网络音箱</t>
  </si>
  <si>
    <t>ZR-5220A</t>
  </si>
  <si>
    <t>1、全链路数字化处理，高保真音质，语音传输清晰度优先优化；
2、高可靠性设计寿命长，平均无故障时间(MTBF)&gt;10万小时
3、支持过压、过热、短路三重保护，适应-20℃ ~ +60℃宽温环境；
4、具有智能控制功能，脱离服务器独立响应紧急广播，音量自动调节；无信号自动待机节能；
5、TCP/IP 全数字化传输，兼容DHCP/静态IP/AUTO IP模式，支持智能主控系统集中管理，兼容背景音乐、紧急广播、告警等多场景音频分发；
6、内置一路网络IP解码模块，可实时播网络音乐及呼叫功能；采集播放和呼叫的网络延时时间小于25mS；
7、节能环保设计，无音乐信号（包括本地音频信号）时自动待机，降低功耗；
8、单元防潮设计（纸盆+布边），适合高湿度环境；
9、一路RJ45 10/100M 自适应网络接口，DHCP 失效时自动切换临时IP（AUTO IP）；
10、支持局域网和广域网的运行，可跨网段远程配置和升级，便于后期维护；
11、自带2×20W 数字功放功放模块，外接副箱；
12、灵敏度：88±2dB（1W/1m），高声压级覆盖中大型空间；
13、频响范围：100Hz–18kHz（人声优化，中高频清晰）；
14、低音：5.0英寸防水纸盆+布边，70mm Y30 外磁设计（低音强劲）；
15、高音：2.5英寸防潮纸盆（高音清澈明亮，层次分明）；
16、输入接口：1×MIC（灵敏度10mV），支持本地麦克风接入；1×LINE IN（灵敏度300mV），兼容外接音源设备；
17、输出接口：1×LINE OUT（输出电平1V），可级联副箱或扩展音频区域；
18、输入电压：AC 220-240V 50/60Hz 或 DC 24V 2A（双供电模式，适配不同场景）。</t>
  </si>
  <si>
    <t>接收器</t>
  </si>
  <si>
    <t>Mic-Tw5</t>
  </si>
  <si>
    <t>1、工作频率与连接特性，采用 UHF 频段无线传输技术，支持单话筒与任意接收机自由配对，实现设备间即连即用的灵活协作；
2、无障碍环境下有效传输距离≥40 米，拾音半径≥50cm，满足中小型空间的音频采集需求；
▲3、主动式 NFC 近场对频技术，通过物理接触触发配对，彻底杜绝邻近房间的串频干扰问题（此项提供具有CNAS、CMA标识检测报告扫描件）；
4、内置≥600mAh 高容量锂电池，支持≥6小时连续工作续航（典型工况）；
5、搭载低功耗 OLED 显示屏，实时显示电量、频道、连接状态等信息，兼顾信息可视化与能效优化；
6、信噪比：≥85dB | 动态范围：≥82dB | 采样频率：48KHz；
▲7、支持 "一发多收" 工作模式，单话筒可同时适配多台接收机协同工作，满足多设备音频分发场景（此项提供具有CNAS、CMA标识检测报告扫描件）；
8、内置 AGC 自动增益控制模块，实时动态调节输出音量，避免突发音量对听力造成损伤（特别适用于教育场景）；
9、集成人声频谱优化算法与动态反馈抑制技术，有效提升语音清晰度并抑制环境啸叫，确保扩声系统稳定运行；
10、标配可调节背夹组件，支持领夹式、手持模式及头戴麦克风外接（3.5mm 音频输入接口）；
▲11、创新磁吸式配件系统，通过磁吸背夹实现服装表面快速佩戴，支持胸前悬挂等多元化使用场景；
▲12、具有人声还原度处理功能及主动动态反馈抑制功能,最大限度还原人声及有效防止啸叫;（投标时提供带主动动态反馈抑制技术及人声还原度功能类证书或软件功能截图）；
▲13、配备 Type-C 标准充电接口及镀金外置充电触点，支持有线充电与触点式充电双模式，满足不同使用环境的续航需求；</t>
  </si>
  <si>
    <t>领夹话筒</t>
  </si>
  <si>
    <t>Mic-Mt8</t>
  </si>
  <si>
    <t>1、 UHF 频段信号传输，精准规避 4G/5G/6G 手机工作频率范围，保障复杂电磁环境下的稳定连接；
2、全频段高保真响应支持 20Hz-20KHz 宽域频率响应，完整覆盖人耳听觉范围；
3、支持模拟音频（3.5mm 接口）与数字音频（USB 接口）可切换输出模式，适配多样化设备连接场景；
▲4、OLED 可视化终端配备高对比度 OLED 显示屏，实时显示当前工作频道、对频状态、剩余电量及信号强度；（响应文件中提供第三方检测机构出具的带（CMA或CNAS）标识的检测报告扫描件并加盖厂家公章）
5、支持外接数码管模块扩展显示频道信息，满足远距离或多视角查看需求；
6、标配 3.5mm 音频输出接口，适配耳机、音箱等通用音频设备；
▲7、双按键智能调台内置两个可编程功能按键，支持快速设置并存储常用接收频道，通过短按 / 长按操作实现频道的一键切换或手动搜索，提升操作效率；
▲8、提供插针输出接口（适配专业音频设备）与双面可插 USB 接口，满足墙面壁挂、桌面摆放等不同安装形式的连接需求；
▲9、USB 接口支持 "供电 + 模拟音频" 与 "标准 USB 音频" 两种预置模式（免驱动即插即用）；
▲10、内置免驱动 PPT 翻页接收模块；（响应文件中提供第三方检测机构出具的带（CMA或CNAS）标识的检测报告扫描件并加盖厂家公章）
11、Type-C 标准化供电，采用行业通用 Type-C 接口供电，支持 5V/1A 稳定输入，兼容市面 99% 的充电器及移动电源，接口插拔寿命超过 10000 次，保障长期高频次使用可靠性；</t>
  </si>
  <si>
    <t>只</t>
  </si>
  <si>
    <t>智能充电仓</t>
  </si>
  <si>
    <t>AC-M10</t>
  </si>
  <si>
    <t>1.双充电位无线话筒充电仓，可同时为两支无线麦克风充电和消毒；
2.为实现防尘效果，麦克风在充电时应完全收纳于充电仓内，无暴露在外的部分；
▲3.为避免忘记关机造成的设备顺坏或频道占用，麦克风插入充电仓进行充电时，充电仓应能自动控制无线麦克风关机；
▲4.为避免细菌病毒交叉感染，充电仓应具备消毒功能，如采用紫外线进行消毒的，应采用260-265nm 波长的高效 UVC 波段。任何消毒方式均不能对使用人员造成潜在健康危害；
5.充电仓应采用阻燃材质生产，避免起火风险；
6.充电仓应能明确指示通电及充电状态；
▲7.应支持串口方式进行解锁管理，应可提供带各项设备运行参数及控制的串口通讯协议；
▲8.每个设备均应带唯一的二维码用于标识设备ID 号及 BLE 连接地址；
▲9.设备应具备小程序控制功能，可通过小程序扫码取还无线麦克风；
▲10.小程序后台应具备用户权限设置管理功能，可由单位管理员对所属单位使用人员分配账号和操作权限；
▲11.用户应可通过小程序上报设备故障情况；（响应文件中提供第三方检测机构出具的带（CMA或CNAS）标识的检测报告扫描件并加盖厂家公章）
▲12.用户应可在小程序端申请设备控制权限； （响应文件中提供第三方检测机构出具的带（CMA或CNAS）标识的检测报告扫描件并加盖厂家公章）
13.充电触点及活动部件，使用寿命应≥一万次；</t>
  </si>
  <si>
    <t>个</t>
  </si>
  <si>
    <t>领夹话筒综合管理平台</t>
  </si>
  <si>
    <t>V1.0</t>
  </si>
  <si>
    <t>1.一套对教学无线麦克风设备进行充电管理的软件系统；
2.软件包括小程序软件（通过扫描硬件专属二维码连接设备进行控制）、后台管理平台；
▲3.小程序应包含以下功能：
（1）登录：可通过管理员分配的账户名密码登录后，根据权限进行设备操作；
（2）操作权限申请：申请权限，填写个人信息后，数据可推送给学校管理员进行审核，审核通过后可登录获取操作权限；
（3）密码修改：用户可以自行修改密码；
（4）设备连接：具备操作权限的账号登录后，通过扫描充电仓设备机身二维码，可自动连接设备；
▲（5）设备状态查询：小程序连接硬件后，自动通过查询指令读取硬件状态，并显示硬件的当前状态（充电中/充满、消毒中/完成消毒、当前电量）；(提供软件功能截图）
（6）设备操作控制：小程序连接硬件后，控制设备解锁；
▲（7）状态上报：发现设备异常，可点击进行上报，上报情况推送给学校管理员进行处理；(提供软件功能截图）
4.管理平台端应包含以下功能：
（1）分角色权限管理：不同角色用户可管理对应权限的功能和创建、修改、删除权限范围内子账号，或对该管理员账号下的硬件设备进行绑定、删除、修改；
（2）用户管理：可对不同的用户账号添加备注，包括姓名，单位，联系电话等信息。修改其对设备的控制权限；
▲（3）设备状态反馈查询。通过小程序端上报的设备故障、遗失信息等，可在管理平台上进行显示，进行已读标记，进行分类查询等；(提供软件功能截图）
（4）用户使用日志管理。小程序用户的借用记录可进行查询。</t>
  </si>
  <si>
    <t>IP网络音频采集终端</t>
  </si>
  <si>
    <t>ZR-3103</t>
  </si>
  <si>
    <t>1、网络音频采集终端采用标准 TCP/IP 传输协议栈架构，通过自适应网络传输机制，可动态选择 TCP、UDP 等协议实现高效数据传输，确保本地音源的实时、稳定采集，满足低延迟、高可靠的音频传输需求;
2、基于全数字化信号处理架构，集成高精度 ADC 与专业音频编解码芯片，通过 24 位采样精度与96kHz采样率，实现音频信号的高保真采集与传输，语音传输 值达 4.2 以上，确保音频还原的真实性与清晰度
2、可通过浏览器远程访问设备，进行参数配置、状态监控等操作;
3、具备一路网络 RJ45(10/100M)，四路线路采集输入接口与两路麦克风采集输入接口;
4、支持 TCP、UDP、IGMP、ICMP 等多网络协议，内置智能路由算法，可根据网络环境自动优化传输路径，同时兼容组播、单播等多种传输模式，提升网络资源利用率与传输效率;
5、电源模块采用宽电压输入设计（AC100-240V），内置过压、欠压、过流保护电路，确保设备在复杂电网环境下稳定运行; 
6、音频输入灵敏度 500mV;
7、MIC输入灵敏度 10mV; 
8、频率响应 80-16000Hz;
9、工作环境温度-20℃ ~ +70℃。</t>
  </si>
  <si>
    <t>终端解码器</t>
  </si>
  <si>
    <t>ZR-3101</t>
  </si>
  <si>
    <t>1、是一款基于TCP/IP传输协议的全数字化的模数转换信号处理器，由主控系统智能控制，可播放来自主控系统的背景节目、紧急寻呼、告警信号等
2、全数字化设计，高保真、语音传输指数高
3、高档铝合金面板，全金属化机箱设计
4、高可靠性设计寿命长，平均无故障时间(MTBF)&gt;10万小时
5、可脱离服务器接受紧急寻呼，音量自动调节到设定值
6、专业DSP音效处理芯片，支持10 段参量均衡音效处理，具有高保真CD音质
7、支持TCP、UDP、IGMP、ICMP等网络协议
8、支持无音乐信号（包括本地音频信号）自动待机节能工作模式
9、前面板设有工作状态、1个网络状态、1个电源状态及4个信号LED指示灯
10、具有一路线路输入，灵敏度为300mv，方便接入外部音源
11、具有两路线路输出，灵敏度分别为500mV和1.5V，更方便于接入功放
12、具有一路交流220V输出，提供电源至后级功放，起节能作用
13、具有两路短路输出，一路短路输入
14、网络 RJ45(10/100M)
15、电源输入 AC100-240V 50Hz/60Hz 
16、频率响应 20Hz~20KHz  
17、工作环境温度-20℃ ~ +60℃</t>
  </si>
  <si>
    <t>16路电源时序器</t>
  </si>
  <si>
    <t>JG-618</t>
  </si>
  <si>
    <t>1、16路电源管理，依次开启关闭；
2、可受主机控制；
3、具地址码选择，可多台并机工作；
4、停电恢复时还是依次按顺序开启16路输出；
5、具有短路触发功能；
6、具有1路短路输出功能；
7、2路万能插座，14路国标插座。</t>
  </si>
  <si>
    <t>室外豪华型防水音柱</t>
  </si>
  <si>
    <t>ML8080</t>
  </si>
  <si>
    <t>1、功率:≥100W；  
2、定压输入:70V-100V； 
3、频响:140Hz-15KHz； 
4、灵敏度:95±3 dB； 
5、外观尺寸:791*226*180mm； 
6、安装形式:壁挂式室外音柱； 
7、装饰材料:铝合金/铝网； 
8、重量:7kg；  
9、喇叭尺寸:6"*3+大号角高音；</t>
  </si>
  <si>
    <t>数字功率放大器</t>
  </si>
  <si>
    <t>JG-1000MS</t>
  </si>
  <si>
    <t>1、采用先进高效功率放大电路，足功率输出，工艺简洁美观；
2、内置MP3解码播放模块，支持U盘与TF卡接入播放，选配红外遥控器，便于用户操作；
3、支持手机蓝牙连接，可通过手机播放器进行点播节目。
4、设有2路话筒输入（输入灵敏度设有10mv与250mv供于选择应用）；
5、设有2路AUX线路输入，1路EMG紧急输入，1路辅助输出；
6、功率输出设有70V/100V定压输出，及4-16Ω定阻输出，输出有效功率≥1500W；
7、输出频响范围为100~16KHz；
8、每路信号输入设有独立音量控制（除EMG信号输入外），并带有高低音与总音量调节；
9、设有3级优先功能，EMG为最高优先，其次是话筒1（MIC1)设为第2级优先，第3级为AUX1、AUX2、MIC2；
▲10、设备设有异常工作保护警告功能，当输入信号过大、负载过重、温度过高、线路短路时，对应的指示灯提示，有极高的可靠性（投标文件中须提供欠压及过载保护控制功能系统软件类计算机软件著作权登记证书扫描件）。</t>
  </si>
  <si>
    <t>真分集无线手持话筒(一拖二)</t>
  </si>
  <si>
    <t>ZR-M78</t>
  </si>
  <si>
    <t>1、采用先进PLL频率合成锁相环技术，微电脑集成中央处理器CPU总线控制系统;
2、兼容手动选频和红外自动对频锁定频道， 杂讯锁定静噪控制及音码锁定静噪控制，信号更稳定;
3、显示屏在任何角度观察字体清晰同时显示信道号与工作频率;
4、先进的滤波及抗干扰功能能够有效阻隔外界不良信号及手机信号的干扰;
5、每个模块全部采用U频段，在不同的带宽，提供多个频道选择，轻松避开各类干扰;
6、真分集模组组成一体，每个通道由金屏蔽壳体屏蔽本振辐射，相互不干扰;
▲7、内置高性能的语音压扩技术;（投标文件中须提供人声还原度处理功能软件类计算机软件著作权登记证书扫描件）
8、支持四路卡农平衡输出和一路6.35非平衡输出;
9、频率指标：470-510MHz，540-590MHz，640-690MHz，803-830MHz 
10、调制方式：宽带FM
11、频道数目：700个
12、频道间隔：250KHz
13、频率稳定度：±0.005%以内
14、动态范围：100dB
15、最大频偏：±45KHz
16、频率响应：80Hz-18KHz（±2dB）
17、综合信噪比：＞105dB
18、综合失真：≤0.5%</t>
  </si>
  <si>
    <t>前置混音器</t>
  </si>
  <si>
    <t>ZR-T500P</t>
  </si>
  <si>
    <t>1、高档铝质2U黑色氧化拉丝面板，美观大方；
2、10位LED电平动态指示；
3、自带钟声/警笛声输出，并具有优先功能；
4、十路输入（5路话筒、3路线路、2路紧急）；
5、各输入通道音量独立调节；
6、带总音量调节，高音、低音独立调节；
7、具有默音功能，自动默音至-30dB；
8、具有4个AV输出接口，可连接4台纯后级功放；
9、具有1路静噪模式开关，可根据需要打开或关闭静噪模式；
10、具有1路信号接地与浮地开关，可根据现场调试进行选择；
11、音频输出具有3种（0.775V/1V/1.5V）增益选择开关，出厂默认输出0.775V；
12、采用DC24V与AC100~240V双电源供电，当无市电输入时自动切换至DC24直流供电； 
13、话筒输入(MIC)：600 ohms(Ω) 5mV ,不平衡；
14、紧急输入(EMC)：10k ohms(Ω) 200mV ,不平衡；
15、线路输入(AUX)：10k ohms(Ω) 200mV ,不平衡；
16、线路输出：10k ohms(Ω) 0.775V (0 dB) ,不平衡；
17、频率响应：60Hz~15kHz(±3dB)；
18、非线性失真：THD&lt;0.01% at 1kHz；
19、信号噪声比S/N：&gt;70 dB；
20、音调调整范围：BASS:100Hz(±10dB) , TREBLE:12kHz(±10dB)；
21、默音抑制能力：MIC1输入时,MIC2~ MIC5、EMC1~ EMC2、AUX1~AUX3信号衰减0~30 dB，EMC1~EMC2输入时,MIC2~MIC5、AUX1~AUX3信号衰减0~30 dB；
22、电源：AC220V±10% 50-60Hz；
23、电源消耗：10~15W；
24、机器尺寸：89(H)×483(W)×350(D) mm；
25、净重：5.96kg；</t>
  </si>
  <si>
    <t>话筒信号增强放大器套装</t>
  </si>
  <si>
    <t>JG-102</t>
  </si>
  <si>
    <t>1、集成式放大器具有2档增益设置,用于补偿不同级别的同轴线缆信号损失。可将天线翼叶子固定在话筒支架上,或者使用集成式可旋转支架固定在墙壁上；
2、可将带有螺纹的集成式支架轻松地固定到话筒支架上；
3、2档位增益+6dB～12dB可调选择开关；
4、产品的高质量、高可靠性和耐用性的单指向天线；               
5、工作频率范围:490-960MHz；
6、供电方式：BNC,5-10VDC；
7、天线类型：对数周期；
8、输入阻抗：50欧姆；
9、增益：12dB；
10、指向性：水平90°；
11、接头类型：BNC；
▲12、高清彩色2.2寸显示屏，可实显示日期时间， 频率范围，功率大小，旋钮控制。
13、带USB 网口连接
14、主机内设独立级联口，5台内包括5台级联口可以正常接话筒主机使用，超过5台话筒可利用级联口连接到下一台天线放大器主机实现两个天线叶接收所有麦克风信号。
15、提供使用5台UHF无线系列或其他系列各种自动选讯接收机的多频道系统，共用一对天线，
▲16、采用高动态低难讯之主动元件及主动回馈稳流偏压的最新设计，具有超低内调失真特性，（投标文件中须提供数字信号滤波质量放大系统类计算机软件著作权登记证书扫描件）
17、能在多频道同时使用排除混频干扰，其输出增益约等于1。
18、天线输入插座可以直接配置适用频带范围內的各种单竿天线、同轴天线、延长天线组及对数定向天线组。</t>
  </si>
  <si>
    <t>机柜</t>
  </si>
  <si>
    <t>国产</t>
  </si>
  <si>
    <t>定制</t>
  </si>
  <si>
    <t>设备专业机柜，≥32U</t>
  </si>
  <si>
    <t>辅材</t>
  </si>
  <si>
    <t>交换机、网线、喇叭线等</t>
  </si>
  <si>
    <t>项</t>
  </si>
  <si>
    <t>安装施工系统集成</t>
  </si>
  <si>
    <t>开槽、打孔、布线等</t>
  </si>
  <si>
    <t>培训费</t>
  </si>
  <si>
    <t>项目定制</t>
  </si>
  <si>
    <t>合计：</t>
  </si>
  <si>
    <t>一、学校IP广播系统</t>
  </si>
  <si>
    <t>专用监听音箱</t>
  </si>
  <si>
    <t>KX-950A</t>
  </si>
  <si>
    <t>1、主副箱采用高密度木质箱体，铁板冲孔面网（孔径≤3mm，透声率≥85%）；
2、扬声器单元：5.5英寸航天磁路全频扬声器单元一个，无高音单元设计；
3、宽电压适配：支持 100V-260V~50/60Hz 全球通用电压，内置 EMI 滤波模块，适应复杂电网环境；
4、数字功放2×50W（8Ω，THD+N≤0.1%），低温低噪稳定运行，具有欠压及过载保护控制功能
5、两路立体声 RCA 线路输入（阻抗 10kΩ，增益范围0-12dB），独立音量调节（旋钮式 ±10dB）；
6、一路 6.35mm 直插麦克风接口，支持幻象供电，一路 TYPE-A 外置无线话筒扩展接口（5V/500mA 供电），一路RJ45接口；
7、一路立体声 RCA 线路输出；
8、可选装定压输入强切模块，支持优先级信号自动切入；
9、要求设备内嵌软件具备《计算机软件著作权登记证书》，</t>
  </si>
  <si>
    <t>ML8120</t>
  </si>
  <si>
    <t>1、功率:≥150W；  
2、定压输入:70V-100V； 
3、频响:140Hz-15KHz； 
4、灵敏度:95±3 dB； 
5、外观尺寸:995*226*180mm； 
6、安装形式:壁挂式室外音柱； 
7、装饰材料:铝合金/铝网； 
8、重量:8kg；  
9、喇叭尺寸:6"*4+大号角高音；</t>
  </si>
  <si>
    <t>ML530S</t>
  </si>
  <si>
    <t>1、全天候防水音柱
2、输入电压：100V
3、频响范围：100~20KHz
4、灵敏度：90dB±3
5、最大声压：106dB±1
6、喇叭单元：5寸全频*1+1寸高音
7、额定功率：≥60W</t>
  </si>
  <si>
    <t>设备专业机柜，≥42U</t>
  </si>
  <si>
    <t>小计：</t>
  </si>
  <si>
    <t>二、室外专业音响系统</t>
  </si>
  <si>
    <t>双十五寸大功率全频音箱</t>
  </si>
  <si>
    <t>ZD-215</t>
  </si>
  <si>
    <t>1、 单元组合高音：2×15"LF+1×1.75"HF；
2、 额定功率：1000W,最大功率2800W；
3、 灵敏度：103dB；
4、 最大声压级：136dB peak,@1m；
5、 阻抗：8Ω；
6、 频率响应：41Hz～22KHz (±3dB)；
7、 辐射角度(1KHz)(H×V)：90°× 60°；
8、 接线方式：2个Speakon-socket
9、尺寸（深*宽*高）：465×450×1210 mm</t>
  </si>
  <si>
    <t>大功率功率放大器</t>
  </si>
  <si>
    <t>LG-950S</t>
  </si>
  <si>
    <t>1、支持智能保护模式，具有短路保护、直流保护、电源通断多种保护和告警功能；
2、采用温度补偿技术和低噪声设计，保障良好的通风散热,高温下仍然维持稳定的工作状态；
3、8Ω立体声功率：1500W×2；桥接功率：2900W×1
4、频率范围：(1W@8Ω)20Hz-20kHz+1/-1dB；
5、总谐波失真：0.1%；
6、信噪比：100dB；
7、输入共模抑制（1KHz）：60dB；
8、分离度：60dB；
9、阻尼系数：250：1转换速率：25V/us；
10、电压放大倍数(0.775V)：63；灵敏度0.775V，1.4V
11、输入阻抗：20kΩ平衡/10kΩ非平衡；
12、工作电源：AC110~240V，50Hz/60Hz；
13、重量：17.2kg
14、产品尺寸（HxWxD）：88X483X400mm；
、</t>
  </si>
  <si>
    <t>智能电源管理器</t>
  </si>
  <si>
    <t>DY-08P</t>
  </si>
  <si>
    <t>1、通道数里:≥8路万用插座继电器受控与1路万用插座直通；
2、单路功率/总功率/输出电流: 2000W/ 6000W-6500W/ 30A 277VAC；
3、输出电源插座规格:阻燃ABS材料，最大可承受13A电流磷铜材质，标准万用插座；
4、电路板规格:双面纤维板，主电源走线二次加厚加粗处理；
5、供电规格:内置开关电源，适用全球电压AC90-260V 50-60HZ；
6、开启类型:圆型透光轻触开关；
7、支持语音唤醒；
▲8、拥有面板组合按键功能：1+2按键短按即可开启或关闭语音功能（可见显示屏语音符号显示），1+3按键长按约10秒即可WIFI配网（可见显示屏WIFI符号慢闪，配网成功后常亮），1+4按键短按即可WIFI电路重启，2+8按键长按不松手即可电缆上电，待状态指示灯闪烁后松手即可时序器控制电路复位
▲9、彩屏可显示≥8路通道的状态，当前实时电压，实际功率，即时电流，信号图标等。
10、有RS232接口，有代码控制功能，可以修改波特率；
11、支持面板独立控制各通道，前面板有5V USB供电；
12、每路开关间隔时间/定时时间: 1秒；
13、带手机APP远程控制；
▲14、可以语音控制，不加任何中控的情况下，单设备可实现语音控制通道的依次开关，并且可以精准控制哪一路或哪几路的关闭/打开（提供具有电源时序器语音唤醒功能软件著作权证书）
15、掉电记忆:当设备自动断电，数据自动储存；
16、具备电压实时监测功能；
17、WIFI传输距离≥30M无遮挡，</t>
  </si>
  <si>
    <t>调音台</t>
  </si>
  <si>
    <t>ML-1202UB</t>
  </si>
  <si>
    <t>1、 12路调音台，≥8个单声道话筒+4个立体声道话筒； 
2、 通道3段参量均衡器,一组辅助发送、FX效果发送功能；
3、 PAN声像定位，静音开关，信号失真监控灯 ；
4、 主声道L/R，SUB编组，PFL独奏等母线信号分配按钮 60mm高精度电平衰减推子；
5、 2路立体声辅助返回输入，方便外接其他电子设备 一组立体声输出；
6、 内置99种24BIT DSP 参数可调音频效果器，数字显示屏  USB播放；
7、 1组编组输出 ；
8、 48V幻象电源；
9、 具有USB/录音/蓝牙等播放功能；
10、 双10段电平监视；
11、 监听独立输出，耳机监听输出；
12、 内置110V/240V，50-60Hz宽频电源。</t>
  </si>
  <si>
    <t>多功能无线话筒（双手持）</t>
  </si>
  <si>
    <t>KU-Ai320</t>
  </si>
  <si>
    <t xml:space="preserve">▲1、使用UHF560-680MHz频段，应用PLL频率合成锁相环技术，频率可调，发射功率可调，避免干扰频率，防手机干扰;
▲2、面板具有≥2.4英寸TFT彩色液晶显示屏（可显示频率与频道、2个话筒的音量大小、电量状态、信号状态、上锁/解锁状态、FBX/EQ/ECHO状态等），具有A、B通道选择按键、1个飞梭旋钮、1个FBX按键、1个EQ按键、1个ECHO、1个电源开关轻触按键等；
3、显示菜单：频率选择、发射设置、音效设置、频谱仪、系统设置，返回；
4、频谱选频：通过扫描，图形显示当前频率使用情况，手动选择干净的频点进行使用；
8、自动选频：通过扫描，自动选出干净的频点进行使用；
9、手动选频：可通过功能键手动选择频率；
10、编号设置：设置主机对应通道的编号，可设00至15数字通道，与发射红外配对后，发射和接收同时显示相同的编号形成对应关系；
11、发射功率：调整发射器的发射功率，可设低功率与高功率；
12、可设置音频增益：调整发射器音频增益，±12db，默认0db；
▲13、均衡设置：内置预制≥10种EQ模式，可关闭直通输出；
▲14、混响设置：内置预制≥9种混响模式；
▲15、啸叫抑制：1HZ、2HZ、3HZ、4HZ、5HZ、6HZ、7HZ、8HZ、9HZ，9种抑制模式，
16、频谱仪，实时监测对应通道整个频段的频率资源使用情况，通过频谱直观展示出来；
17、双通道31级音量，每通道有单独电子音量调节大小；
18、语言设置：支持中文与English显示；
▲19、可通过 U 盘更新主机开机和关机的 LOGO；
20、一键设置所有参数恢复到出厂设置，已更新的 LOGO 不会恢复；
21、工厂模式：调试信息，为开发者工程模式；
22、自动锁屏：可开启与关闭锁屏模式，支持面板一键锁屏功能，开启锁屏模式后，不操作时15秒自动锁屏，防止误触修改参数；
▲23、后板接口：≥（2个BNC天线、2个XRL平衡输出、1个6.35混音输出、1个USB插口、1个type-c接口、4个COM口、3个RELAY接口、1路音频输入与1路反馈声输出，1个12V输出供电）▲25、内置Ai语音控制功能。支持Ai语音一键关闭所有设备，应用顺序保护机制，先关闭会议，5秒后关闭显示屏，10秒后关闭灯光，防止冲击损坏开关；
26、内置≥3W腔体喇叭，支持语音控制关闭与开启；
27、液晶显示屏AB通道直接显示7级RF接收信号强度，7级AF音频信号强度；
</t>
  </si>
  <si>
    <t>航空机柜</t>
  </si>
  <si>
    <t>移动音响设备专用航空机柜，用于室外音响设备的可移动运输</t>
  </si>
  <si>
    <t>电源线、音箱线等</t>
  </si>
  <si>
    <t>1.UHF 专属频段设计，采用 UHF 频段信号传输，精准规避 4G/5G/6G 手机工作频率范围，从物理层隔绝移动终端信号干扰，保障复杂电磁环境下的稳定连接；
2.全频段高保真响应支持 20Hz-20KHz 宽域频率响应，完整覆盖人耳听觉范围，实现原声信号的高还原度传输，满足音乐监听、会议扩声等专业音频需求；
3.双模可配置输出，支持模拟音频（3.5mm 接口）与数字音频（USB 接口）可切换输出模式，兼容传统音响设备与现代数字化音频系统，适配多样化设备连接场景；
4.OLED 可视化终端配备高对比度 OLED 显示屏，实时显示当前工作频道、对频状态、剩余电量（百分比显示）及信号强度；
5.支持外接数码管模块扩展显示频道信息，满足远距离或多视角查看需求；
6.标配 3.5mm 音频输出接口，适配耳机、音箱等通用音频设备；
7.双按键智能调台内置两个可编程功能按键，支持快速设置并存储常用接收频道，通过短按/ 长按操作实现频道的一键切换或手动搜索，提升操作效率；
8.提供插针输出接口（适配专业音频设备）与双面可插 USB 接口，满足墙面壁挂、桌面摆放等不同安装形式的连接需求；
9.USB 接口支持 "供电 + 模拟音频" 与 "标准 USB 音频" 两种预置模式（免驱动即插即用）；
10.内置免驱动 PPT 翻页接收模块，可直接适配主流翻页笔设备，支持幻灯片翻页等演示功能，助力高效会议场景应用；
11、Type-C 标准化供电，采用行业通用 Type-C接口供电，支持 5V/1A 稳定输入，兼容市面99% 的充电器及移动电源，接口插拔寿命超过10000 次，保障长期高频次使用可靠性；</t>
  </si>
  <si>
    <t>壁挂喇叭</t>
  </si>
  <si>
    <t>BL-10</t>
  </si>
  <si>
    <t>1、功率：5W/10W/20W； 
2、定压输入：70V-100V； 
3、频响：150Hz-15KHz； 
4、灵敏度：92±3 dB； 
5、外观尺寸：257*167*115mm； 
6、安装形式：壁挂式； 
7、装饰材料：ABS； 
8、重量：1.5KG； 
9、喇叭尺寸：5.5"*1+0.5"高音；</t>
  </si>
  <si>
    <t>安装施工</t>
  </si>
  <si>
    <t>分区功率放大器</t>
  </si>
  <si>
    <t>JG-650</t>
  </si>
  <si>
    <t>1、5组定压输出（100V）独立6分区调节输出，一路定阻输出（4-16Ω），一路定压输出（70V），一路定压输出（100V）
2、话筒优先开关功能
3、录音/重放功能
4、支持USB播放，三组RCA信号输入，一组RCA前置输出
5、高低音调节
6、使用电源：AC220V-240V 50Hz
7、频率响应：20-20KHz
8、信噪比：≥80DB
9、谐波失真：≤0.5%
10、输入灵敏度：550mV
11、输出功率：≥1500W
12、高音调节：±14dB（10KHz）
13、低音调节：±14DB（100Hz）</t>
  </si>
  <si>
    <t>控制器</t>
  </si>
  <si>
    <t>AT-3120</t>
  </si>
  <si>
    <t>功能：
音量大小调节功能；适用于办公室、会议室、客房等场所。
主要技术参数：
1.功率：120W；
2.输入：70V/100V；
3.材质：塑料外壳；
4.尺寸：86*86*60mm。</t>
  </si>
  <si>
    <t>室外专业音响系统</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</si>
</sst>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Red]\(0.00\)"/>
    <numFmt numFmtId="178" formatCode="0_);[Red]\(0\)"/>
  </numFmts>
  <fonts count="41">
    <font>
      <sz val="11"/>
      <color theme="1"/>
      <name val="宋体"/>
      <charset val="134"/>
      <scheme val="minor"/>
    </font>
    <font>
      <sz val="11"/>
      <name val="宋体"/>
      <charset val="134"/>
    </font>
    <font>
      <sz val="11"/>
      <color rgb="FFFF0000"/>
      <name val="宋体"/>
      <charset val="134"/>
    </font>
    <font>
      <b/>
      <sz val="10"/>
      <name val="宋体"/>
      <charset val="134"/>
    </font>
    <font>
      <sz val="10"/>
      <name val="宋体"/>
      <charset val="134"/>
      <scheme val="major"/>
    </font>
    <font>
      <sz val="10"/>
      <name val="宋体"/>
      <charset val="134"/>
    </font>
    <font>
      <sz val="10"/>
      <color theme="1"/>
      <name val="宋体"/>
      <charset val="134"/>
      <scheme val="minor"/>
    </font>
    <font>
      <sz val="10"/>
      <name val="宋体"/>
      <charset val="134"/>
      <scheme val="minor"/>
    </font>
    <font>
      <sz val="12"/>
      <name val="宋体"/>
      <charset val="134"/>
    </font>
    <font>
      <sz val="10"/>
      <color indexed="8"/>
      <name val="宋体"/>
      <charset val="134"/>
    </font>
    <font>
      <sz val="12"/>
      <color theme="1"/>
      <name val="宋体"/>
      <charset val="134"/>
      <scheme val="minor"/>
    </font>
    <font>
      <sz val="12"/>
      <color rgb="FFFF0000"/>
      <name val="宋体"/>
      <charset val="134"/>
      <scheme val="minor"/>
    </font>
    <font>
      <sz val="10"/>
      <color theme="1"/>
      <name val="宋体"/>
      <charset val="134"/>
    </font>
    <font>
      <sz val="9"/>
      <name val="宋体"/>
      <charset val="134"/>
      <scheme val="minor"/>
    </font>
    <font>
      <sz val="10"/>
      <color rgb="FF000000"/>
      <name val="宋体"/>
      <charset val="134"/>
    </font>
    <font>
      <sz val="12"/>
      <name val="宋体"/>
      <charset val="134"/>
      <scheme val="major"/>
    </font>
    <font>
      <sz val="14"/>
      <color theme="1"/>
      <name val="宋体"/>
      <charset val="134"/>
      <scheme val="minor"/>
    </font>
    <font>
      <b/>
      <sz val="14"/>
      <color theme="1"/>
      <name val="宋体"/>
      <charset val="134"/>
      <scheme val="minor"/>
    </font>
    <font>
      <b/>
      <sz val="20"/>
      <color theme="1"/>
      <name val="宋体"/>
      <charset val="134"/>
      <scheme val="minor"/>
    </font>
    <font>
      <sz val="12"/>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0"/>
    </font>
    <font>
      <sz val="12"/>
      <color indexed="8"/>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3" borderId="5"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6" applyNumberFormat="0" applyFill="0" applyAlignment="0" applyProtection="0">
      <alignment vertical="center"/>
    </xf>
    <xf numFmtId="0" fontId="26" fillId="0" borderId="6" applyNumberFormat="0" applyFill="0" applyAlignment="0" applyProtection="0">
      <alignment vertical="center"/>
    </xf>
    <xf numFmtId="0" fontId="27" fillId="0" borderId="7" applyNumberFormat="0" applyFill="0" applyAlignment="0" applyProtection="0">
      <alignment vertical="center"/>
    </xf>
    <xf numFmtId="0" fontId="27" fillId="0" borderId="0" applyNumberFormat="0" applyFill="0" applyBorder="0" applyAlignment="0" applyProtection="0">
      <alignment vertical="center"/>
    </xf>
    <xf numFmtId="0" fontId="28" fillId="4" borderId="8" applyNumberFormat="0" applyAlignment="0" applyProtection="0">
      <alignment vertical="center"/>
    </xf>
    <xf numFmtId="0" fontId="29" fillId="5" borderId="9" applyNumberFormat="0" applyAlignment="0" applyProtection="0">
      <alignment vertical="center"/>
    </xf>
    <xf numFmtId="0" fontId="30" fillId="5" borderId="8" applyNumberFormat="0" applyAlignment="0" applyProtection="0">
      <alignment vertical="center"/>
    </xf>
    <xf numFmtId="0" fontId="31" fillId="6" borderId="10" applyNumberFormat="0" applyAlignment="0" applyProtection="0">
      <alignment vertical="center"/>
    </xf>
    <xf numFmtId="0" fontId="32" fillId="0" borderId="11" applyNumberFormat="0" applyFill="0" applyAlignment="0" applyProtection="0">
      <alignment vertical="center"/>
    </xf>
    <xf numFmtId="0" fontId="33" fillId="0" borderId="12" applyNumberFormat="0" applyFill="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8"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7" fillId="33" borderId="0" applyNumberFormat="0" applyBorder="0" applyAlignment="0" applyProtection="0">
      <alignment vertical="center"/>
    </xf>
    <xf numFmtId="0" fontId="8" fillId="0" borderId="0">
      <alignment vertical="center"/>
    </xf>
    <xf numFmtId="0" fontId="39" fillId="0" borderId="0"/>
    <xf numFmtId="0" fontId="8" fillId="0" borderId="0"/>
    <xf numFmtId="0" fontId="40" fillId="0" borderId="0">
      <alignment horizontal="left" vertical="top" wrapText="1"/>
    </xf>
  </cellStyleXfs>
  <cellXfs count="72">
    <xf numFmtId="0" fontId="0" fillId="0" borderId="0" xfId="0">
      <alignment vertical="center"/>
    </xf>
    <xf numFmtId="0" fontId="1" fillId="2" borderId="0" xfId="0" applyFont="1" applyFill="1" applyAlignment="1">
      <alignment vertical="center"/>
    </xf>
    <xf numFmtId="0" fontId="2" fillId="2" borderId="0" xfId="0" applyFont="1" applyFill="1" applyBorder="1" applyAlignment="1">
      <alignment vertical="center"/>
    </xf>
    <xf numFmtId="0" fontId="1" fillId="2" borderId="0" xfId="0" applyFont="1" applyFill="1" applyAlignment="1">
      <alignment horizontal="center" vertical="center"/>
    </xf>
    <xf numFmtId="176" fontId="1" fillId="2" borderId="0" xfId="0" applyNumberFormat="1" applyFont="1" applyFill="1" applyAlignment="1">
      <alignment horizontal="center" vertical="center"/>
    </xf>
    <xf numFmtId="0" fontId="3" fillId="2" borderId="1" xfId="0" applyFont="1" applyFill="1" applyBorder="1" applyAlignment="1">
      <alignment horizontal="center" vertical="center"/>
    </xf>
    <xf numFmtId="176" fontId="3" fillId="2" borderId="1" xfId="0" applyNumberFormat="1" applyFont="1" applyFill="1" applyBorder="1" applyAlignment="1">
      <alignment horizontal="center" vertical="center" wrapText="1"/>
    </xf>
    <xf numFmtId="0" fontId="2" fillId="2" borderId="1" xfId="0" applyFont="1" applyFill="1" applyBorder="1" applyAlignment="1">
      <alignment vertical="center"/>
    </xf>
    <xf numFmtId="176" fontId="2" fillId="2" borderId="1" xfId="0" applyNumberFormat="1" applyFont="1" applyFill="1" applyBorder="1" applyAlignment="1">
      <alignment vertical="center"/>
    </xf>
    <xf numFmtId="0" fontId="4" fillId="2" borderId="1" xfId="0" applyFont="1" applyFill="1" applyBorder="1" applyAlignment="1">
      <alignment horizontal="center" vertical="center"/>
    </xf>
    <xf numFmtId="0" fontId="5" fillId="2" borderId="1" xfId="0" applyNumberFormat="1" applyFont="1" applyFill="1" applyBorder="1" applyAlignment="1">
      <alignment vertical="center" wrapText="1"/>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176" fontId="5" fillId="2" borderId="1" xfId="0" applyNumberFormat="1"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5" fillId="2" borderId="1" xfId="0" applyFont="1" applyFill="1" applyBorder="1" applyAlignment="1">
      <alignment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vertical="center" wrapText="1"/>
    </xf>
    <xf numFmtId="176" fontId="8" fillId="2" borderId="1" xfId="0" applyNumberFormat="1" applyFont="1" applyFill="1" applyBorder="1" applyAlignment="1">
      <alignment horizontal="center" vertical="center"/>
    </xf>
    <xf numFmtId="0" fontId="5" fillId="2" borderId="1" xfId="49" applyFont="1" applyFill="1" applyBorder="1" applyAlignment="1">
      <alignment horizontal="left"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left" vertical="center" wrapText="1"/>
    </xf>
    <xf numFmtId="0" fontId="9" fillId="2" borderId="1" xfId="0" applyFont="1" applyFill="1" applyBorder="1" applyAlignment="1">
      <alignment horizontal="center" vertical="center"/>
    </xf>
    <xf numFmtId="0" fontId="5" fillId="2" borderId="1" xfId="50" applyFont="1" applyFill="1" applyBorder="1" applyAlignment="1">
      <alignment horizontal="center" vertical="center" wrapText="1"/>
    </xf>
    <xf numFmtId="0" fontId="5" fillId="2" borderId="1" xfId="0" applyNumberFormat="1" applyFont="1" applyFill="1" applyBorder="1" applyAlignment="1">
      <alignment horizontal="left" vertical="center" wrapText="1"/>
    </xf>
    <xf numFmtId="0" fontId="5" fillId="2" borderId="1" xfId="0" applyNumberFormat="1" applyFont="1" applyFill="1" applyBorder="1" applyAlignment="1">
      <alignment horizontal="center" vertical="center" wrapText="1"/>
    </xf>
    <xf numFmtId="176" fontId="10" fillId="2" borderId="1" xfId="0" applyNumberFormat="1"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176" fontId="11" fillId="2" borderId="1" xfId="0" applyNumberFormat="1" applyFont="1" applyFill="1" applyBorder="1" applyAlignment="1">
      <alignment horizontal="center" vertical="center"/>
    </xf>
    <xf numFmtId="0" fontId="1" fillId="2" borderId="0" xfId="0" applyFont="1" applyFill="1" applyAlignment="1">
      <alignment vertical="center" wrapText="1"/>
    </xf>
    <xf numFmtId="176" fontId="1" fillId="2" borderId="0" xfId="0" applyNumberFormat="1" applyFont="1" applyFill="1" applyAlignment="1">
      <alignment vertical="center"/>
    </xf>
    <xf numFmtId="0" fontId="1" fillId="2" borderId="0" xfId="0" applyFont="1" applyFill="1" applyBorder="1" applyAlignment="1">
      <alignment vertical="center"/>
    </xf>
    <xf numFmtId="0" fontId="2" fillId="2" borderId="0" xfId="0" applyFont="1" applyFill="1" applyAlignment="1">
      <alignment vertical="center"/>
    </xf>
    <xf numFmtId="176" fontId="2" fillId="2" borderId="0" xfId="0" applyNumberFormat="1" applyFont="1" applyFill="1" applyAlignment="1">
      <alignment vertical="center"/>
    </xf>
    <xf numFmtId="0" fontId="12" fillId="2" borderId="1" xfId="0" applyFont="1" applyFill="1" applyBorder="1" applyAlignment="1">
      <alignment horizontal="center" vertical="center"/>
    </xf>
    <xf numFmtId="0" fontId="12" fillId="2" borderId="1" xfId="0" applyFont="1" applyFill="1" applyBorder="1" applyAlignment="1">
      <alignment horizontal="left" vertical="center" wrapText="1"/>
    </xf>
    <xf numFmtId="0" fontId="12" fillId="2" borderId="1" xfId="0" applyFont="1" applyFill="1" applyBorder="1" applyAlignment="1">
      <alignment horizontal="center" vertical="center" wrapText="1"/>
    </xf>
    <xf numFmtId="0" fontId="12" fillId="2" borderId="1" xfId="50" applyFont="1" applyFill="1" applyBorder="1" applyAlignment="1">
      <alignment horizontal="left" vertical="center" wrapText="1"/>
    </xf>
    <xf numFmtId="0" fontId="12" fillId="2" borderId="1" xfId="0" applyFont="1" applyFill="1" applyBorder="1" applyAlignment="1">
      <alignment horizontal="center" vertical="center" wrapText="1" shrinkToFit="1"/>
    </xf>
    <xf numFmtId="177" fontId="13" fillId="2" borderId="1" xfId="0" applyNumberFormat="1" applyFont="1" applyFill="1" applyBorder="1" applyAlignment="1" applyProtection="1">
      <alignment horizontal="left" vertical="top" wrapText="1"/>
      <protection hidden="1"/>
    </xf>
    <xf numFmtId="0" fontId="1" fillId="2" borderId="1" xfId="0" applyFont="1" applyFill="1" applyBorder="1" applyAlignment="1">
      <alignment horizontal="center" vertical="center"/>
    </xf>
    <xf numFmtId="0" fontId="5" fillId="2" borderId="1" xfId="51" applyFont="1" applyFill="1" applyBorder="1" applyAlignment="1">
      <alignment horizontal="center" vertical="center"/>
    </xf>
    <xf numFmtId="176" fontId="1" fillId="2" borderId="1" xfId="0" applyNumberFormat="1" applyFont="1" applyFill="1" applyBorder="1" applyAlignment="1">
      <alignment horizontal="center" vertical="center"/>
    </xf>
    <xf numFmtId="0" fontId="14" fillId="2" borderId="1" xfId="0" applyFont="1" applyFill="1" applyBorder="1" applyAlignment="1">
      <alignment horizontal="center" vertical="center"/>
    </xf>
    <xf numFmtId="0" fontId="5" fillId="2" borderId="1" xfId="0" applyFont="1" applyFill="1" applyBorder="1" applyAlignment="1">
      <alignment horizontal="left" vertical="top" wrapText="1"/>
    </xf>
    <xf numFmtId="176" fontId="15" fillId="2" borderId="1" xfId="0" applyNumberFormat="1" applyFont="1" applyFill="1" applyBorder="1" applyAlignment="1">
      <alignment horizontal="center" vertical="center"/>
    </xf>
    <xf numFmtId="178" fontId="1" fillId="2" borderId="0" xfId="0" applyNumberFormat="1" applyFont="1" applyFill="1" applyAlignment="1">
      <alignment horizontal="center" vertical="center"/>
    </xf>
    <xf numFmtId="178" fontId="3" fillId="2" borderId="1" xfId="0" applyNumberFormat="1" applyFont="1" applyFill="1" applyBorder="1" applyAlignment="1">
      <alignment horizontal="center" vertical="center" wrapText="1"/>
    </xf>
    <xf numFmtId="178" fontId="2" fillId="2" borderId="0" xfId="0" applyNumberFormat="1" applyFont="1" applyFill="1" applyAlignment="1">
      <alignment vertical="center"/>
    </xf>
    <xf numFmtId="178" fontId="5" fillId="2" borderId="1" xfId="0" applyNumberFormat="1" applyFont="1" applyFill="1" applyBorder="1" applyAlignment="1">
      <alignment horizontal="center" vertical="center"/>
    </xf>
    <xf numFmtId="178" fontId="1" fillId="2" borderId="1" xfId="0" applyNumberFormat="1"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3" fillId="2" borderId="2" xfId="0" applyNumberFormat="1" applyFont="1" applyFill="1" applyBorder="1" applyAlignment="1">
      <alignment horizontal="center" vertical="center" wrapText="1"/>
    </xf>
    <xf numFmtId="0" fontId="16" fillId="0" borderId="0" xfId="0" applyFont="1" applyFill="1" applyAlignment="1">
      <alignment vertical="center"/>
    </xf>
    <xf numFmtId="0" fontId="17" fillId="0" borderId="0" xfId="0" applyFont="1" applyFill="1" applyAlignment="1">
      <alignment vertical="center"/>
    </xf>
    <xf numFmtId="176" fontId="16" fillId="0" borderId="0" xfId="0" applyNumberFormat="1" applyFont="1" applyFill="1" applyAlignment="1">
      <alignment vertical="center"/>
    </xf>
    <xf numFmtId="0" fontId="16" fillId="0" borderId="0" xfId="0" applyFont="1">
      <alignment vertical="center"/>
    </xf>
    <xf numFmtId="0" fontId="18" fillId="0" borderId="0" xfId="0" applyFont="1" applyFill="1" applyAlignment="1">
      <alignment horizontal="center" vertical="center" wrapText="1"/>
    </xf>
    <xf numFmtId="176" fontId="18" fillId="0" borderId="0" xfId="0" applyNumberFormat="1" applyFont="1" applyFill="1" applyAlignment="1">
      <alignment horizontal="center" vertical="center" wrapText="1"/>
    </xf>
    <xf numFmtId="0" fontId="17" fillId="0" borderId="1" xfId="0" applyFont="1" applyFill="1" applyBorder="1" applyAlignment="1">
      <alignment horizontal="center" vertical="center"/>
    </xf>
    <xf numFmtId="176" fontId="17" fillId="0" borderId="1" xfId="0" applyNumberFormat="1" applyFont="1" applyFill="1" applyBorder="1" applyAlignment="1">
      <alignment horizontal="center" vertical="center"/>
    </xf>
    <xf numFmtId="0" fontId="16" fillId="0" borderId="1" xfId="0" applyFont="1" applyFill="1" applyBorder="1" applyAlignment="1">
      <alignment horizontal="center" vertical="center"/>
    </xf>
    <xf numFmtId="176" fontId="16" fillId="0" borderId="1" xfId="0" applyNumberFormat="1" applyFont="1" applyFill="1" applyBorder="1" applyAlignment="1">
      <alignment horizontal="center" vertical="center"/>
    </xf>
    <xf numFmtId="0" fontId="17" fillId="0" borderId="2"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0" xfId="0" applyFont="1">
      <alignment vertical="center"/>
    </xf>
    <xf numFmtId="10" fontId="17" fillId="0" borderId="0" xfId="0" applyNumberFormat="1" applyFont="1" applyFill="1" applyAlignment="1">
      <alignment vertical="center"/>
    </xf>
    <xf numFmtId="0" fontId="17" fillId="0" borderId="0" xfId="0" applyFont="1">
      <alignment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2 3 2 2 2" xfId="49"/>
    <cellStyle name="常规 6" xfId="50"/>
    <cellStyle name="常规 9" xfId="51"/>
    <cellStyle name="Normal_12" xf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A23"/>
  <sheetViews>
    <sheetView tabSelected="1" topLeftCell="A6" workbookViewId="0">
      <selection activeCell="E11" sqref="E11:G11"/>
    </sheetView>
  </sheetViews>
  <sheetFormatPr defaultColWidth="15" defaultRowHeight="17.5"/>
  <cols>
    <col min="1" max="1" width="9.62727272727273" style="57" customWidth="1"/>
    <col min="2" max="2" width="32.5090909090909" style="57" customWidth="1"/>
    <col min="3" max="3" width="33.7545454545455" style="59" customWidth="1"/>
    <col min="4" max="4" width="11.5090909090909" style="57" customWidth="1"/>
    <col min="5" max="16371" width="15" style="57" customWidth="1"/>
    <col min="16372" max="16372" width="15" style="57"/>
    <col min="16373" max="16384" width="15" style="60"/>
  </cols>
  <sheetData>
    <row r="1" ht="114" customHeight="1" spans="1:7 16373:16381">
      <c r="A1" s="61" t="s">
        <v>0</v>
      </c>
      <c r="B1" s="61"/>
      <c r="C1" s="62"/>
      <c r="D1" s="61"/>
    </row>
    <row r="2" s="57" customFormat="1" ht="33" customHeight="1" spans="1:7 16373:16381">
      <c r="A2" s="63" t="s">
        <v>1</v>
      </c>
      <c r="B2" s="63" t="s">
        <v>2</v>
      </c>
      <c r="C2" s="64" t="s">
        <v>3</v>
      </c>
      <c r="D2" s="63" t="s">
        <v>4</v>
      </c>
    </row>
    <row r="3" s="57" customFormat="1" ht="31" customHeight="1" spans="1:7 16373:16381">
      <c r="A3" s="65">
        <v>1</v>
      </c>
      <c r="B3" s="65" t="s">
        <v>5</v>
      </c>
      <c r="C3" s="66">
        <f>大圩镇中心幼儿园!I23</f>
        <v>112115.5</v>
      </c>
      <c r="D3" s="65"/>
    </row>
    <row r="4" s="57" customFormat="1" ht="32" customHeight="1" spans="1:7 16373:16381">
      <c r="A4" s="65">
        <v>2</v>
      </c>
      <c r="B4" s="65" t="s">
        <v>6</v>
      </c>
      <c r="C4" s="66">
        <f>潮田乡中心幼儿园!I32</f>
        <v>189560.666666667</v>
      </c>
      <c r="D4" s="65"/>
    </row>
    <row r="5" s="57" customFormat="1" ht="38" customHeight="1" spans="1:7 16373:16381">
      <c r="A5" s="65">
        <v>3</v>
      </c>
      <c r="B5" s="65" t="s">
        <v>7</v>
      </c>
      <c r="C5" s="66">
        <f>海洋乡中心幼儿园!I32</f>
        <v>147414.666666667</v>
      </c>
      <c r="D5" s="65"/>
    </row>
    <row r="6" s="57" customFormat="1" ht="34" customHeight="1" spans="1:7 16373:16381">
      <c r="A6" s="65">
        <v>4</v>
      </c>
      <c r="B6" s="65" t="s">
        <v>8</v>
      </c>
      <c r="C6" s="66">
        <f>灵川县第二幼儿园!I26</f>
        <v>124576</v>
      </c>
      <c r="D6" s="65"/>
    </row>
    <row r="7" s="57" customFormat="1" ht="36" customHeight="1" spans="1:7 16373:16381">
      <c r="A7" s="65">
        <v>5</v>
      </c>
      <c r="B7" s="65" t="s">
        <v>9</v>
      </c>
      <c r="C7" s="66">
        <f>灵川县第一幼儿园!I20</f>
        <v>77549.9333333333</v>
      </c>
      <c r="D7" s="65"/>
    </row>
    <row r="8" s="57" customFormat="1" ht="34" customHeight="1" spans="1:7 16373:16381">
      <c r="A8" s="65">
        <v>6</v>
      </c>
      <c r="B8" s="65" t="s">
        <v>10</v>
      </c>
      <c r="C8" s="66">
        <f>九屋镇中心幼儿园!I33</f>
        <v>158242.166666667</v>
      </c>
      <c r="D8" s="65"/>
    </row>
    <row r="9" s="57" customFormat="1" ht="36" customHeight="1" spans="1:7 16373:16381">
      <c r="A9" s="65">
        <v>7</v>
      </c>
      <c r="B9" s="65" t="s">
        <v>11</v>
      </c>
      <c r="C9" s="66">
        <f>大境瑶族乡中心幼儿园!I11</f>
        <v>47289.1666666666</v>
      </c>
      <c r="D9" s="65"/>
    </row>
    <row r="10" s="57" customFormat="1" ht="33" customHeight="1" spans="1:7 16373:16381">
      <c r="A10" s="65">
        <v>8</v>
      </c>
      <c r="B10" s="65" t="s">
        <v>12</v>
      </c>
      <c r="C10" s="66">
        <f>公平乡中心幼儿园!I20</f>
        <v>97597.25</v>
      </c>
      <c r="D10" s="65"/>
    </row>
    <row r="11" s="58" customFormat="1" ht="36" customHeight="1" spans="1:7 16373:16381">
      <c r="A11" s="67" t="s">
        <v>13</v>
      </c>
      <c r="B11" s="68"/>
      <c r="C11" s="64">
        <f>SUM(C3:C10)</f>
        <v>954345.350000001</v>
      </c>
      <c r="D11" s="63"/>
      <c r="E11" s="69"/>
      <c r="G11" s="70"/>
      <c r="XES11" s="71"/>
      <c r="XET11" s="71"/>
      <c r="XEU11" s="71"/>
      <c r="XEV11" s="71"/>
      <c r="XEW11" s="71"/>
      <c r="XEX11" s="71"/>
      <c r="XEY11" s="71"/>
      <c r="XEZ11" s="71"/>
      <c r="XFA11" s="71"/>
    </row>
    <row r="12" s="57" customFormat="1" spans="1:7 16373:16381">
      <c r="C12" s="59"/>
    </row>
    <row r="13" s="57" customFormat="1" spans="1:7 16373:16381">
      <c r="C13" s="59"/>
    </row>
    <row r="14" s="57" customFormat="1" spans="1:7 16373:16381">
      <c r="C14" s="59"/>
    </row>
    <row r="15" s="57" customFormat="1" spans="1:7 16373:16381">
      <c r="C15" s="59"/>
    </row>
    <row r="16" s="57" customFormat="1" spans="1:7 16373:16381">
      <c r="C16" s="59"/>
    </row>
    <row r="17" s="57" customFormat="1" spans="3:3">
      <c r="C17" s="59"/>
    </row>
    <row r="18" s="57" customFormat="1" spans="3:3">
      <c r="C18" s="59"/>
    </row>
    <row r="19" s="57" customFormat="1" spans="3:3">
      <c r="C19" s="59"/>
    </row>
    <row r="20" s="57" customFormat="1" spans="3:3">
      <c r="C20" s="59"/>
    </row>
    <row r="21" s="57" customFormat="1" spans="3:3">
      <c r="C21" s="59"/>
    </row>
    <row r="22" s="57" customFormat="1" spans="3:3">
      <c r="C22" s="59"/>
    </row>
    <row r="23" s="57" customFormat="1" spans="3:3">
      <c r="C23" s="59"/>
    </row>
  </sheetData>
  <mergeCells count="2">
    <mergeCell ref="A1:D1"/>
    <mergeCell ref="A11:B11"/>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pane xSplit="5" ySplit="1" topLeftCell="F2" activePane="bottomRight" state="frozen"/>
      <selection/>
      <selection pane="topRight"/>
      <selection pane="bottomLeft"/>
      <selection pane="bottomRight" activeCell="E3" sqref="E3"/>
    </sheetView>
  </sheetViews>
  <sheetFormatPr defaultColWidth="10.7727272727273" defaultRowHeight="20" customHeight="1"/>
  <cols>
    <col min="1" max="1" width="10.7727272727273" style="1" customWidth="1"/>
    <col min="2" max="2" width="25.5363636363636" style="1" customWidth="1"/>
    <col min="3" max="4" width="11.8909090909091" style="1" customWidth="1"/>
    <col min="5" max="5" width="33.7545454545455" style="3" customWidth="1"/>
    <col min="6" max="7" width="11.4454545454545" style="1" customWidth="1"/>
    <col min="8" max="8" width="11.6272727272727" style="4" customWidth="1"/>
    <col min="9" max="9" width="11.8818181818182" style="4" customWidth="1"/>
    <col min="10" max="16370" width="10.7727272727273" style="1" customWidth="1"/>
    <col min="16371" max="16384" width="10.7727272727273" style="1"/>
  </cols>
  <sheetData>
    <row r="1" s="35" customFormat="1" customHeight="1" spans="1:9">
      <c r="A1" s="5" t="s">
        <v>1</v>
      </c>
      <c r="B1" s="5" t="s">
        <v>14</v>
      </c>
      <c r="C1" s="5" t="s">
        <v>15</v>
      </c>
      <c r="D1" s="5" t="s">
        <v>16</v>
      </c>
      <c r="E1" s="5" t="s">
        <v>17</v>
      </c>
      <c r="F1" s="5" t="s">
        <v>18</v>
      </c>
      <c r="G1" s="5" t="s">
        <v>19</v>
      </c>
      <c r="H1" s="6" t="s">
        <v>20</v>
      </c>
      <c r="I1" s="56" t="s">
        <v>21</v>
      </c>
    </row>
    <row r="2" s="1" customFormat="1" customHeight="1" spans="1:9">
      <c r="A2" s="36" t="s">
        <v>22</v>
      </c>
      <c r="B2" s="36"/>
      <c r="C2" s="36"/>
      <c r="D2" s="36"/>
      <c r="E2" s="36"/>
      <c r="F2" s="36"/>
      <c r="G2" s="36"/>
      <c r="H2" s="37"/>
      <c r="I2" s="37"/>
    </row>
    <row r="3" s="1" customFormat="1" ht="28" customHeight="1" spans="1:9">
      <c r="A3" s="9">
        <v>1</v>
      </c>
      <c r="B3" s="10" t="s">
        <v>23</v>
      </c>
      <c r="C3" s="11" t="s">
        <v>24</v>
      </c>
      <c r="D3" s="12" t="s">
        <v>25</v>
      </c>
      <c r="E3" s="13" t="s">
        <v>26</v>
      </c>
      <c r="F3" s="14">
        <v>1</v>
      </c>
      <c r="G3" s="11" t="s">
        <v>27</v>
      </c>
      <c r="H3" s="21">
        <f>(9800+12800+25300)/3</f>
        <v>15966.6666666667</v>
      </c>
      <c r="I3" s="21">
        <f t="shared" ref="I3:I21" si="0">F3*H3</f>
        <v>15966.6666666667</v>
      </c>
    </row>
    <row r="4" s="1" customFormat="1" ht="28" customHeight="1" spans="1:9">
      <c r="A4" s="9">
        <v>2</v>
      </c>
      <c r="B4" s="10" t="s">
        <v>28</v>
      </c>
      <c r="C4" s="11" t="s">
        <v>24</v>
      </c>
      <c r="D4" s="12" t="s">
        <v>29</v>
      </c>
      <c r="E4" s="13" t="s">
        <v>30</v>
      </c>
      <c r="F4" s="14">
        <v>1</v>
      </c>
      <c r="G4" s="11" t="s">
        <v>31</v>
      </c>
      <c r="H4" s="21">
        <f>(1980+2400+6750)/3</f>
        <v>3710</v>
      </c>
      <c r="I4" s="21">
        <f t="shared" si="0"/>
        <v>3710</v>
      </c>
    </row>
    <row r="5" s="1" customFormat="1" ht="28" customHeight="1" spans="1:9">
      <c r="A5" s="9">
        <v>3</v>
      </c>
      <c r="B5" s="10" t="s">
        <v>32</v>
      </c>
      <c r="C5" s="11" t="s">
        <v>24</v>
      </c>
      <c r="D5" s="12" t="s">
        <v>33</v>
      </c>
      <c r="E5" s="13" t="s">
        <v>34</v>
      </c>
      <c r="F5" s="14">
        <v>1</v>
      </c>
      <c r="G5" s="11" t="s">
        <v>27</v>
      </c>
      <c r="H5" s="21">
        <f>(1075+1980+3255)/3</f>
        <v>2103.33333333333</v>
      </c>
      <c r="I5" s="21">
        <f t="shared" si="0"/>
        <v>2103.33333333333</v>
      </c>
    </row>
    <row r="6" s="1" customFormat="1" ht="28" customHeight="1" spans="1:9">
      <c r="A6" s="9">
        <v>4</v>
      </c>
      <c r="B6" s="10" t="s">
        <v>35</v>
      </c>
      <c r="C6" s="11" t="s">
        <v>24</v>
      </c>
      <c r="D6" s="11" t="s">
        <v>36</v>
      </c>
      <c r="E6" s="13" t="s">
        <v>37</v>
      </c>
      <c r="F6" s="14">
        <v>11</v>
      </c>
      <c r="G6" s="11" t="s">
        <v>31</v>
      </c>
      <c r="H6" s="21">
        <f>(2156+2355)/2</f>
        <v>2255.5</v>
      </c>
      <c r="I6" s="21">
        <f t="shared" si="0"/>
        <v>24810.5</v>
      </c>
    </row>
    <row r="7" s="1" customFormat="1" ht="28" customHeight="1" spans="1:9">
      <c r="A7" s="9">
        <v>5</v>
      </c>
      <c r="B7" s="10" t="s">
        <v>38</v>
      </c>
      <c r="C7" s="11" t="s">
        <v>24</v>
      </c>
      <c r="D7" s="11" t="s">
        <v>39</v>
      </c>
      <c r="E7" s="17" t="s">
        <v>40</v>
      </c>
      <c r="F7" s="14">
        <v>6</v>
      </c>
      <c r="G7" s="11" t="s">
        <v>31</v>
      </c>
      <c r="H7" s="21">
        <v>450</v>
      </c>
      <c r="I7" s="21">
        <f t="shared" si="0"/>
        <v>2700</v>
      </c>
    </row>
    <row r="8" s="1" customFormat="1" ht="28" customHeight="1" spans="1:9">
      <c r="A8" s="9">
        <v>6</v>
      </c>
      <c r="B8" s="10" t="s">
        <v>41</v>
      </c>
      <c r="C8" s="11" t="s">
        <v>24</v>
      </c>
      <c r="D8" s="11" t="s">
        <v>42</v>
      </c>
      <c r="E8" s="17" t="s">
        <v>43</v>
      </c>
      <c r="F8" s="14">
        <v>6</v>
      </c>
      <c r="G8" s="11" t="s">
        <v>44</v>
      </c>
      <c r="H8" s="21">
        <v>600</v>
      </c>
      <c r="I8" s="21">
        <f t="shared" si="0"/>
        <v>3600</v>
      </c>
    </row>
    <row r="9" s="1" customFormat="1" ht="28" customHeight="1" spans="1:9">
      <c r="A9" s="9">
        <v>7</v>
      </c>
      <c r="B9" s="10" t="s">
        <v>45</v>
      </c>
      <c r="C9" s="11" t="s">
        <v>24</v>
      </c>
      <c r="D9" s="11" t="s">
        <v>46</v>
      </c>
      <c r="E9" s="13" t="s">
        <v>47</v>
      </c>
      <c r="F9" s="14">
        <v>6</v>
      </c>
      <c r="G9" s="11" t="s">
        <v>48</v>
      </c>
      <c r="H9" s="21">
        <v>710</v>
      </c>
      <c r="I9" s="21">
        <f t="shared" si="0"/>
        <v>4260</v>
      </c>
    </row>
    <row r="10" s="1" customFormat="1" ht="28" customHeight="1" spans="1:9">
      <c r="A10" s="9">
        <v>8</v>
      </c>
      <c r="B10" s="10" t="s">
        <v>49</v>
      </c>
      <c r="C10" s="11" t="s">
        <v>24</v>
      </c>
      <c r="D10" s="11" t="s">
        <v>50</v>
      </c>
      <c r="E10" s="13" t="s">
        <v>51</v>
      </c>
      <c r="F10" s="14">
        <v>1</v>
      </c>
      <c r="G10" s="11" t="s">
        <v>31</v>
      </c>
      <c r="H10" s="21">
        <v>2000</v>
      </c>
      <c r="I10" s="21">
        <f t="shared" si="0"/>
        <v>2000</v>
      </c>
    </row>
    <row r="11" s="1" customFormat="1" ht="28" customHeight="1" spans="1:9">
      <c r="A11" s="9">
        <v>9</v>
      </c>
      <c r="B11" s="10" t="s">
        <v>52</v>
      </c>
      <c r="C11" s="11" t="s">
        <v>24</v>
      </c>
      <c r="D11" s="11" t="s">
        <v>53</v>
      </c>
      <c r="E11" s="18" t="s">
        <v>54</v>
      </c>
      <c r="F11" s="14">
        <v>1</v>
      </c>
      <c r="G11" s="11" t="s">
        <v>27</v>
      </c>
      <c r="H11" s="21">
        <f>(2320+1250+2500)/3</f>
        <v>2023.33333333333</v>
      </c>
      <c r="I11" s="21">
        <f t="shared" si="0"/>
        <v>2023.33333333333</v>
      </c>
    </row>
    <row r="12" s="1" customFormat="1" ht="28" customHeight="1" spans="1:9">
      <c r="A12" s="9">
        <v>10</v>
      </c>
      <c r="B12" s="22" t="s">
        <v>55</v>
      </c>
      <c r="C12" s="11" t="s">
        <v>24</v>
      </c>
      <c r="D12" s="11" t="s">
        <v>56</v>
      </c>
      <c r="E12" s="18" t="s">
        <v>57</v>
      </c>
      <c r="F12" s="14">
        <v>1</v>
      </c>
      <c r="G12" s="11" t="s">
        <v>27</v>
      </c>
      <c r="H12" s="21">
        <v>1351</v>
      </c>
      <c r="I12" s="21">
        <f t="shared" si="0"/>
        <v>1351</v>
      </c>
    </row>
    <row r="13" s="1" customFormat="1" ht="28" customHeight="1" spans="1:9">
      <c r="A13" s="9">
        <v>11</v>
      </c>
      <c r="B13" s="10" t="s">
        <v>58</v>
      </c>
      <c r="C13" s="11" t="s">
        <v>24</v>
      </c>
      <c r="D13" s="23" t="s">
        <v>59</v>
      </c>
      <c r="E13" s="24" t="s">
        <v>60</v>
      </c>
      <c r="F13" s="14">
        <v>1</v>
      </c>
      <c r="G13" s="11" t="s">
        <v>27</v>
      </c>
      <c r="H13" s="21">
        <f>(668+1200+2088)/3</f>
        <v>1318.66666666667</v>
      </c>
      <c r="I13" s="21">
        <f t="shared" si="0"/>
        <v>1318.66666666667</v>
      </c>
    </row>
    <row r="14" s="1" customFormat="1" ht="28" customHeight="1" spans="1:9">
      <c r="A14" s="9">
        <v>12</v>
      </c>
      <c r="B14" s="10" t="s">
        <v>61</v>
      </c>
      <c r="C14" s="11" t="s">
        <v>24</v>
      </c>
      <c r="D14" s="19" t="s">
        <v>62</v>
      </c>
      <c r="E14" s="20" t="s">
        <v>63</v>
      </c>
      <c r="F14" s="14">
        <v>4</v>
      </c>
      <c r="G14" s="11" t="s">
        <v>44</v>
      </c>
      <c r="H14" s="21">
        <f>(999+825+589+1500)/4</f>
        <v>978.25</v>
      </c>
      <c r="I14" s="21">
        <f t="shared" si="0"/>
        <v>3913</v>
      </c>
    </row>
    <row r="15" s="1" customFormat="1" ht="28" customHeight="1" spans="1:9">
      <c r="A15" s="9">
        <v>13</v>
      </c>
      <c r="B15" s="10" t="s">
        <v>64</v>
      </c>
      <c r="C15" s="11" t="s">
        <v>24</v>
      </c>
      <c r="D15" s="25" t="s">
        <v>65</v>
      </c>
      <c r="E15" s="18" t="s">
        <v>66</v>
      </c>
      <c r="F15" s="14">
        <v>2</v>
      </c>
      <c r="G15" s="11" t="s">
        <v>27</v>
      </c>
      <c r="H15" s="21">
        <v>8650</v>
      </c>
      <c r="I15" s="21">
        <f t="shared" si="0"/>
        <v>17300</v>
      </c>
    </row>
    <row r="16" s="1" customFormat="1" ht="28" customHeight="1" spans="1:9">
      <c r="A16" s="9">
        <v>14</v>
      </c>
      <c r="B16" s="10" t="s">
        <v>67</v>
      </c>
      <c r="C16" s="11" t="s">
        <v>24</v>
      </c>
      <c r="D16" s="26" t="s">
        <v>68</v>
      </c>
      <c r="E16" s="27" t="s">
        <v>69</v>
      </c>
      <c r="F16" s="14">
        <v>2</v>
      </c>
      <c r="G16" s="11" t="s">
        <v>31</v>
      </c>
      <c r="H16" s="21">
        <f>(2620+2150+2100+6800)/4</f>
        <v>3417.5</v>
      </c>
      <c r="I16" s="21">
        <f t="shared" si="0"/>
        <v>6835</v>
      </c>
    </row>
    <row r="17" s="1" customFormat="1" ht="28" customHeight="1" spans="1:9">
      <c r="A17" s="9">
        <v>15</v>
      </c>
      <c r="B17" s="10" t="s">
        <v>70</v>
      </c>
      <c r="C17" s="11" t="s">
        <v>24</v>
      </c>
      <c r="D17" s="26" t="s">
        <v>71</v>
      </c>
      <c r="E17" s="24" t="s">
        <v>72</v>
      </c>
      <c r="F17" s="14">
        <v>1</v>
      </c>
      <c r="G17" s="11" t="s">
        <v>27</v>
      </c>
      <c r="H17" s="49">
        <v>1100</v>
      </c>
      <c r="I17" s="21">
        <f t="shared" si="0"/>
        <v>1100</v>
      </c>
    </row>
    <row r="18" s="1" customFormat="1" ht="28" customHeight="1" spans="1:9">
      <c r="A18" s="9">
        <v>16</v>
      </c>
      <c r="B18" s="10" t="s">
        <v>73</v>
      </c>
      <c r="C18" s="11" t="s">
        <v>24</v>
      </c>
      <c r="D18" s="23" t="s">
        <v>74</v>
      </c>
      <c r="E18" s="24" t="s">
        <v>75</v>
      </c>
      <c r="F18" s="14">
        <v>1</v>
      </c>
      <c r="G18" s="11" t="s">
        <v>31</v>
      </c>
      <c r="H18" s="21">
        <f>(2960+3000+4687)/3</f>
        <v>3549</v>
      </c>
      <c r="I18" s="21">
        <f t="shared" si="0"/>
        <v>3549</v>
      </c>
    </row>
    <row r="19" s="1" customFormat="1" ht="28" customHeight="1" spans="1:9">
      <c r="A19" s="9">
        <v>17</v>
      </c>
      <c r="B19" s="10" t="s">
        <v>76</v>
      </c>
      <c r="C19" s="28" t="s">
        <v>77</v>
      </c>
      <c r="D19" s="28" t="s">
        <v>78</v>
      </c>
      <c r="E19" s="18" t="s">
        <v>79</v>
      </c>
      <c r="F19" s="14">
        <v>1</v>
      </c>
      <c r="G19" s="11" t="s">
        <v>27</v>
      </c>
      <c r="H19" s="21">
        <f>(1800+1550)/2</f>
        <v>1675</v>
      </c>
      <c r="I19" s="21">
        <f t="shared" si="0"/>
        <v>1675</v>
      </c>
    </row>
    <row r="20" s="1" customFormat="1" ht="28" customHeight="1" spans="1:9">
      <c r="A20" s="9">
        <v>18</v>
      </c>
      <c r="B20" s="10" t="s">
        <v>80</v>
      </c>
      <c r="C20" s="28" t="s">
        <v>77</v>
      </c>
      <c r="D20" s="28" t="s">
        <v>78</v>
      </c>
      <c r="E20" s="18" t="s">
        <v>81</v>
      </c>
      <c r="F20" s="14">
        <v>1</v>
      </c>
      <c r="G20" s="11" t="s">
        <v>82</v>
      </c>
      <c r="H20" s="21">
        <v>3200</v>
      </c>
      <c r="I20" s="21">
        <f t="shared" si="0"/>
        <v>3200</v>
      </c>
    </row>
    <row r="21" s="1" customFormat="1" ht="28" customHeight="1" spans="1:9">
      <c r="A21" s="9">
        <v>19</v>
      </c>
      <c r="B21" s="10" t="s">
        <v>83</v>
      </c>
      <c r="C21" s="28"/>
      <c r="D21" s="28" t="s">
        <v>78</v>
      </c>
      <c r="E21" s="18" t="s">
        <v>84</v>
      </c>
      <c r="F21" s="14">
        <v>1</v>
      </c>
      <c r="G21" s="11" t="s">
        <v>82</v>
      </c>
      <c r="H21" s="21">
        <v>3000</v>
      </c>
      <c r="I21" s="21">
        <f t="shared" si="0"/>
        <v>3000</v>
      </c>
    </row>
    <row r="22" s="1" customFormat="1" ht="28" customHeight="1" spans="1:9">
      <c r="A22" s="9">
        <v>20</v>
      </c>
      <c r="B22" s="10" t="s">
        <v>85</v>
      </c>
      <c r="C22" s="28"/>
      <c r="D22" s="28" t="s">
        <v>78</v>
      </c>
      <c r="E22" s="18" t="s">
        <v>86</v>
      </c>
      <c r="F22" s="14">
        <v>1</v>
      </c>
      <c r="G22" s="11" t="s">
        <v>82</v>
      </c>
      <c r="H22" s="21">
        <v>7700</v>
      </c>
      <c r="I22" s="21">
        <v>7700</v>
      </c>
    </row>
    <row r="23" s="1" customFormat="1" ht="36" customHeight="1" spans="1:9">
      <c r="A23" s="44" t="s">
        <v>87</v>
      </c>
      <c r="B23" s="44"/>
      <c r="C23" s="44"/>
      <c r="D23" s="44"/>
      <c r="E23" s="44"/>
      <c r="F23" s="44"/>
      <c r="G23" s="44"/>
      <c r="H23" s="21"/>
      <c r="I23" s="32">
        <f>SUM(I3:I22)</f>
        <v>112115.5</v>
      </c>
    </row>
    <row r="24" s="1" customFormat="1" customHeight="1" spans="1:9">
      <c r="E24" s="33"/>
      <c r="H24" s="4"/>
      <c r="I24" s="4"/>
    </row>
    <row r="25" s="1" customFormat="1" customHeight="1" spans="1:9">
      <c r="H25" s="34"/>
      <c r="I25" s="34"/>
    </row>
    <row r="26" s="1" customFormat="1" customHeight="1" spans="1:9">
      <c r="E26" s="3"/>
      <c r="H26" s="34"/>
      <c r="I26" s="34"/>
    </row>
    <row r="27" s="1" customFormat="1" customHeight="1" spans="1:9">
      <c r="E27" s="3"/>
      <c r="H27" s="34"/>
      <c r="I27" s="34"/>
    </row>
    <row r="28" s="1" customFormat="1" customHeight="1" spans="1:9">
      <c r="E28" s="3"/>
      <c r="H28" s="34"/>
      <c r="I28" s="34"/>
    </row>
    <row r="29" s="1" customFormat="1" customHeight="1" spans="1:9">
      <c r="E29" s="3"/>
      <c r="H29" s="34"/>
      <c r="I29" s="34"/>
    </row>
  </sheetData>
  <mergeCells count="1">
    <mergeCell ref="A23:G23"/>
  </mergeCells>
  <conditionalFormatting sqref="D3">
    <cfRule type="duplicateValues" dxfId="0" priority="11"/>
  </conditionalFormatting>
  <conditionalFormatting sqref="D4">
    <cfRule type="duplicateValues" dxfId="0" priority="10"/>
  </conditionalFormatting>
  <conditionalFormatting sqref="D5">
    <cfRule type="duplicateValues" dxfId="0" priority="9"/>
  </conditionalFormatting>
  <conditionalFormatting sqref="D6">
    <cfRule type="duplicateValues" dxfId="0" priority="5"/>
  </conditionalFormatting>
  <conditionalFormatting sqref="D11">
    <cfRule type="duplicateValues" dxfId="0" priority="13"/>
  </conditionalFormatting>
  <conditionalFormatting sqref="D12">
    <cfRule type="duplicateValues" dxfId="0" priority="12"/>
  </conditionalFormatting>
  <conditionalFormatting sqref="D13">
    <cfRule type="duplicateValues" dxfId="0" priority="7"/>
  </conditionalFormatting>
  <conditionalFormatting sqref="D14">
    <cfRule type="duplicateValues" dxfId="0" priority="6"/>
  </conditionalFormatting>
  <conditionalFormatting sqref="D15">
    <cfRule type="duplicateValues" dxfId="0" priority="3"/>
  </conditionalFormatting>
  <conditionalFormatting sqref="D16">
    <cfRule type="duplicateValues" dxfId="0" priority="8"/>
  </conditionalFormatting>
  <conditionalFormatting sqref="D17">
    <cfRule type="duplicateValues" dxfId="0" priority="2"/>
  </conditionalFormatting>
  <conditionalFormatting sqref="D18">
    <cfRule type="duplicateValues" dxfId="0" priority="1"/>
  </conditionalFormatting>
  <conditionalFormatting sqref="D7:D10">
    <cfRule type="duplicateValues" dxfId="0" priority="4"/>
  </conditionalFormatting>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2"/>
  <sheetViews>
    <sheetView workbookViewId="0">
      <pane xSplit="5" ySplit="1" topLeftCell="F2" activePane="bottomRight" state="frozen"/>
      <selection/>
      <selection pane="topRight"/>
      <selection pane="bottomLeft"/>
      <selection pane="bottomRight" activeCell="D3" sqref="D3"/>
    </sheetView>
  </sheetViews>
  <sheetFormatPr defaultColWidth="10.7727272727273" defaultRowHeight="20" customHeight="1"/>
  <cols>
    <col min="1" max="1" width="10.7727272727273" style="1" customWidth="1"/>
    <col min="2" max="2" width="25.5363636363636" style="1" customWidth="1"/>
    <col min="3" max="4" width="12.3363636363636" style="1" customWidth="1"/>
    <col min="5" max="5" width="16.3363636363636" style="3" customWidth="1"/>
    <col min="6" max="7" width="11.4454545454545" style="1" customWidth="1"/>
    <col min="8" max="9" width="12.5090909090909" style="4" customWidth="1"/>
    <col min="10" max="16370" width="10.7727272727273" style="1" customWidth="1"/>
    <col min="16371" max="16384" width="10.7727272727273" style="1"/>
  </cols>
  <sheetData>
    <row r="1" s="35" customFormat="1" customHeight="1" spans="1:9">
      <c r="A1" s="5" t="s">
        <v>1</v>
      </c>
      <c r="B1" s="5" t="s">
        <v>14</v>
      </c>
      <c r="C1" s="5" t="s">
        <v>15</v>
      </c>
      <c r="D1" s="5" t="s">
        <v>16</v>
      </c>
      <c r="E1" s="5" t="s">
        <v>17</v>
      </c>
      <c r="F1" s="5" t="s">
        <v>18</v>
      </c>
      <c r="G1" s="5" t="s">
        <v>19</v>
      </c>
      <c r="H1" s="6" t="s">
        <v>20</v>
      </c>
      <c r="I1" s="6" t="s">
        <v>21</v>
      </c>
    </row>
    <row r="2" s="36" customFormat="1" customHeight="1" spans="1:9">
      <c r="A2" s="36" t="s">
        <v>88</v>
      </c>
      <c r="C2" s="11"/>
      <c r="D2" s="12"/>
      <c r="H2" s="8"/>
      <c r="I2" s="8"/>
    </row>
    <row r="3" s="1" customFormat="1" customHeight="1" spans="1:9">
      <c r="A3" s="9">
        <v>1</v>
      </c>
      <c r="B3" s="10" t="s">
        <v>23</v>
      </c>
      <c r="C3" s="11" t="s">
        <v>24</v>
      </c>
      <c r="D3" s="12" t="s">
        <v>25</v>
      </c>
      <c r="E3" s="13" t="s">
        <v>26</v>
      </c>
      <c r="F3" s="14">
        <v>1</v>
      </c>
      <c r="G3" s="11" t="s">
        <v>27</v>
      </c>
      <c r="H3" s="15">
        <v>15966.6666666667</v>
      </c>
      <c r="I3" s="15">
        <f t="shared" ref="I3:I11" si="0">F3*H3</f>
        <v>15966.6666666667</v>
      </c>
    </row>
    <row r="4" s="1" customFormat="1" customHeight="1" spans="1:9">
      <c r="A4" s="9">
        <v>2</v>
      </c>
      <c r="B4" s="10" t="s">
        <v>28</v>
      </c>
      <c r="C4" s="11" t="s">
        <v>24</v>
      </c>
      <c r="D4" s="12" t="s">
        <v>29</v>
      </c>
      <c r="E4" s="13" t="s">
        <v>30</v>
      </c>
      <c r="F4" s="14">
        <v>1</v>
      </c>
      <c r="G4" s="11" t="s">
        <v>31</v>
      </c>
      <c r="H4" s="15">
        <v>3710</v>
      </c>
      <c r="I4" s="15">
        <f t="shared" si="0"/>
        <v>3710</v>
      </c>
    </row>
    <row r="5" s="1" customFormat="1" customHeight="1" spans="1:9">
      <c r="A5" s="9">
        <v>3</v>
      </c>
      <c r="B5" s="10" t="s">
        <v>32</v>
      </c>
      <c r="C5" s="11" t="s">
        <v>24</v>
      </c>
      <c r="D5" s="12" t="s">
        <v>33</v>
      </c>
      <c r="E5" s="13" t="s">
        <v>34</v>
      </c>
      <c r="F5" s="14">
        <v>1</v>
      </c>
      <c r="G5" s="11" t="s">
        <v>27</v>
      </c>
      <c r="H5" s="15">
        <v>2103.33333333333</v>
      </c>
      <c r="I5" s="15">
        <f t="shared" si="0"/>
        <v>2103.33333333333</v>
      </c>
    </row>
    <row r="6" s="1" customFormat="1" customHeight="1" spans="1:9">
      <c r="A6" s="9">
        <v>4</v>
      </c>
      <c r="B6" s="10" t="s">
        <v>35</v>
      </c>
      <c r="C6" s="11" t="s">
        <v>24</v>
      </c>
      <c r="D6" s="11" t="s">
        <v>36</v>
      </c>
      <c r="E6" s="13" t="s">
        <v>37</v>
      </c>
      <c r="F6" s="14">
        <v>16</v>
      </c>
      <c r="G6" s="11" t="s">
        <v>31</v>
      </c>
      <c r="H6" s="15">
        <v>2255.5</v>
      </c>
      <c r="I6" s="15">
        <f t="shared" si="0"/>
        <v>36088</v>
      </c>
    </row>
    <row r="7" s="1" customFormat="1" customHeight="1" spans="1:9">
      <c r="A7" s="9">
        <v>5</v>
      </c>
      <c r="B7" s="10" t="s">
        <v>89</v>
      </c>
      <c r="C7" s="11" t="s">
        <v>24</v>
      </c>
      <c r="D7" s="16" t="s">
        <v>90</v>
      </c>
      <c r="E7" s="17" t="s">
        <v>91</v>
      </c>
      <c r="F7" s="14">
        <v>1</v>
      </c>
      <c r="G7" s="11" t="s">
        <v>31</v>
      </c>
      <c r="H7" s="15">
        <v>1000</v>
      </c>
      <c r="I7" s="15">
        <f t="shared" si="0"/>
        <v>1000</v>
      </c>
    </row>
    <row r="8" s="1" customFormat="1" customHeight="1" spans="1:9">
      <c r="A8" s="9">
        <v>6</v>
      </c>
      <c r="B8" s="10" t="s">
        <v>52</v>
      </c>
      <c r="C8" s="11" t="s">
        <v>24</v>
      </c>
      <c r="D8" s="11" t="s">
        <v>53</v>
      </c>
      <c r="E8" s="18" t="s">
        <v>54</v>
      </c>
      <c r="F8" s="14">
        <v>1</v>
      </c>
      <c r="G8" s="11" t="s">
        <v>27</v>
      </c>
      <c r="H8" s="21">
        <v>2023.33333333333</v>
      </c>
      <c r="I8" s="15">
        <f t="shared" si="0"/>
        <v>2023.33333333333</v>
      </c>
    </row>
    <row r="9" s="1" customFormat="1" customHeight="1" spans="1:9">
      <c r="A9" s="9">
        <v>7</v>
      </c>
      <c r="B9" s="22" t="s">
        <v>55</v>
      </c>
      <c r="C9" s="11" t="s">
        <v>24</v>
      </c>
      <c r="D9" s="11" t="s">
        <v>56</v>
      </c>
      <c r="E9" s="18" t="s">
        <v>57</v>
      </c>
      <c r="F9" s="14">
        <v>2</v>
      </c>
      <c r="G9" s="11" t="s">
        <v>27</v>
      </c>
      <c r="H9" s="15">
        <v>1351</v>
      </c>
      <c r="I9" s="15">
        <f t="shared" si="0"/>
        <v>2702</v>
      </c>
    </row>
    <row r="10" s="1" customFormat="1" customHeight="1" spans="1:9">
      <c r="A10" s="9">
        <v>8</v>
      </c>
      <c r="B10" s="10" t="s">
        <v>58</v>
      </c>
      <c r="C10" s="11" t="s">
        <v>24</v>
      </c>
      <c r="D10" s="23" t="s">
        <v>59</v>
      </c>
      <c r="E10" s="24" t="s">
        <v>60</v>
      </c>
      <c r="F10" s="14">
        <v>1</v>
      </c>
      <c r="G10" s="11" t="s">
        <v>27</v>
      </c>
      <c r="H10" s="15">
        <v>1318.66666666667</v>
      </c>
      <c r="I10" s="15">
        <f t="shared" si="0"/>
        <v>1318.66666666667</v>
      </c>
    </row>
    <row r="11" s="1" customFormat="1" customHeight="1" spans="1:9">
      <c r="A11" s="9">
        <v>9</v>
      </c>
      <c r="B11" s="10" t="s">
        <v>61</v>
      </c>
      <c r="C11" s="11" t="s">
        <v>24</v>
      </c>
      <c r="D11" s="19" t="s">
        <v>92</v>
      </c>
      <c r="E11" s="20" t="s">
        <v>93</v>
      </c>
      <c r="F11" s="14">
        <v>5</v>
      </c>
      <c r="G11" s="11" t="s">
        <v>44</v>
      </c>
      <c r="H11" s="15">
        <v>1072.5</v>
      </c>
      <c r="I11" s="15">
        <f t="shared" si="0"/>
        <v>5362.5</v>
      </c>
    </row>
    <row r="12" s="1" customFormat="1" ht="27" customHeight="1" spans="1:9">
      <c r="A12" s="9">
        <v>10</v>
      </c>
      <c r="B12" s="10" t="s">
        <v>61</v>
      </c>
      <c r="C12" s="11" t="s">
        <v>24</v>
      </c>
      <c r="D12" s="19" t="s">
        <v>94</v>
      </c>
      <c r="E12" s="20" t="s">
        <v>95</v>
      </c>
      <c r="F12" s="14">
        <v>6</v>
      </c>
      <c r="G12" s="11" t="s">
        <v>44</v>
      </c>
      <c r="H12" s="15">
        <v>770</v>
      </c>
      <c r="I12" s="15">
        <f t="shared" ref="I12:I19" si="1">H12*F12</f>
        <v>4620</v>
      </c>
    </row>
    <row r="13" s="1" customFormat="1" customHeight="1" spans="1:9">
      <c r="A13" s="9">
        <v>11</v>
      </c>
      <c r="B13" s="10" t="s">
        <v>64</v>
      </c>
      <c r="C13" s="11" t="s">
        <v>24</v>
      </c>
      <c r="D13" s="25" t="s">
        <v>65</v>
      </c>
      <c r="E13" s="18" t="s">
        <v>66</v>
      </c>
      <c r="F13" s="14">
        <v>4</v>
      </c>
      <c r="G13" s="11" t="s">
        <v>27</v>
      </c>
      <c r="H13" s="21">
        <v>8650</v>
      </c>
      <c r="I13" s="15">
        <f t="shared" si="1"/>
        <v>34600</v>
      </c>
    </row>
    <row r="14" s="1" customFormat="1" customHeight="1" spans="1:9">
      <c r="A14" s="9">
        <v>12</v>
      </c>
      <c r="B14" s="10" t="s">
        <v>70</v>
      </c>
      <c r="C14" s="11" t="s">
        <v>24</v>
      </c>
      <c r="D14" s="23" t="s">
        <v>74</v>
      </c>
      <c r="E14" s="24" t="s">
        <v>72</v>
      </c>
      <c r="F14" s="14">
        <v>1</v>
      </c>
      <c r="G14" s="11" t="s">
        <v>27</v>
      </c>
      <c r="H14" s="49">
        <v>1100</v>
      </c>
      <c r="I14" s="15">
        <f t="shared" si="1"/>
        <v>1100</v>
      </c>
    </row>
    <row r="15" s="1" customFormat="1" customHeight="1" spans="1:9">
      <c r="A15" s="9">
        <v>13</v>
      </c>
      <c r="B15" s="10" t="s">
        <v>67</v>
      </c>
      <c r="C15" s="11" t="s">
        <v>24</v>
      </c>
      <c r="D15" s="26" t="s">
        <v>68</v>
      </c>
      <c r="E15" s="27" t="s">
        <v>69</v>
      </c>
      <c r="F15" s="14">
        <v>2</v>
      </c>
      <c r="G15" s="11" t="s">
        <v>31</v>
      </c>
      <c r="H15" s="21">
        <v>3417.5</v>
      </c>
      <c r="I15" s="15">
        <f t="shared" si="1"/>
        <v>6835</v>
      </c>
    </row>
    <row r="16" s="1" customFormat="1" customHeight="1" spans="1:9">
      <c r="A16" s="9">
        <v>14</v>
      </c>
      <c r="B16" s="10" t="s">
        <v>73</v>
      </c>
      <c r="C16" s="11" t="s">
        <v>24</v>
      </c>
      <c r="D16" s="26" t="s">
        <v>71</v>
      </c>
      <c r="E16" s="24" t="s">
        <v>75</v>
      </c>
      <c r="F16" s="14">
        <v>2</v>
      </c>
      <c r="G16" s="11" t="s">
        <v>31</v>
      </c>
      <c r="H16" s="21">
        <v>3549</v>
      </c>
      <c r="I16" s="15">
        <f t="shared" si="1"/>
        <v>7098</v>
      </c>
    </row>
    <row r="17" s="1" customFormat="1" customHeight="1" spans="1:9">
      <c r="A17" s="9">
        <v>15</v>
      </c>
      <c r="B17" s="10" t="s">
        <v>76</v>
      </c>
      <c r="C17" s="28" t="s">
        <v>77</v>
      </c>
      <c r="D17" s="28" t="s">
        <v>78</v>
      </c>
      <c r="E17" s="18" t="s">
        <v>96</v>
      </c>
      <c r="F17" s="14">
        <v>1</v>
      </c>
      <c r="G17" s="11" t="s">
        <v>27</v>
      </c>
      <c r="H17" s="15">
        <f>(1755+1950+1980)/3</f>
        <v>1895</v>
      </c>
      <c r="I17" s="15">
        <f t="shared" si="1"/>
        <v>1895</v>
      </c>
    </row>
    <row r="18" s="1" customFormat="1" customHeight="1" spans="1:9">
      <c r="A18" s="9">
        <v>16</v>
      </c>
      <c r="B18" s="10" t="s">
        <v>80</v>
      </c>
      <c r="C18" s="28" t="s">
        <v>77</v>
      </c>
      <c r="D18" s="28" t="s">
        <v>78</v>
      </c>
      <c r="E18" s="18" t="s">
        <v>81</v>
      </c>
      <c r="F18" s="14">
        <v>1</v>
      </c>
      <c r="G18" s="11" t="s">
        <v>82</v>
      </c>
      <c r="H18" s="15">
        <v>4149</v>
      </c>
      <c r="I18" s="15">
        <f t="shared" si="1"/>
        <v>4149</v>
      </c>
    </row>
    <row r="19" s="1" customFormat="1" customHeight="1" spans="1:9">
      <c r="A19" s="9">
        <v>17</v>
      </c>
      <c r="B19" s="10" t="s">
        <v>83</v>
      </c>
      <c r="C19" s="28"/>
      <c r="D19" s="28" t="s">
        <v>78</v>
      </c>
      <c r="E19" s="18" t="s">
        <v>84</v>
      </c>
      <c r="F19" s="14">
        <v>1</v>
      </c>
      <c r="G19" s="11" t="s">
        <v>82</v>
      </c>
      <c r="H19" s="15">
        <v>4000</v>
      </c>
      <c r="I19" s="15">
        <f t="shared" si="1"/>
        <v>4000</v>
      </c>
    </row>
    <row r="20" s="1" customFormat="1" customHeight="1" spans="1:9">
      <c r="A20" s="9">
        <v>18</v>
      </c>
      <c r="B20" s="10" t="s">
        <v>85</v>
      </c>
      <c r="C20" s="28"/>
      <c r="D20" s="28" t="s">
        <v>78</v>
      </c>
      <c r="E20" s="18" t="s">
        <v>86</v>
      </c>
      <c r="F20" s="14">
        <v>1</v>
      </c>
      <c r="G20" s="11" t="s">
        <v>82</v>
      </c>
      <c r="H20" s="15">
        <v>7700</v>
      </c>
      <c r="I20" s="15">
        <v>7700</v>
      </c>
    </row>
    <row r="21" s="1" customFormat="1" customHeight="1" spans="1:9">
      <c r="A21" s="44" t="s">
        <v>97</v>
      </c>
      <c r="B21" s="44"/>
      <c r="C21" s="44"/>
      <c r="D21" s="44"/>
      <c r="E21" s="44"/>
      <c r="F21" s="44"/>
      <c r="G21" s="44"/>
      <c r="H21" s="46"/>
      <c r="I21" s="55">
        <f>SUM(I3:I20)</f>
        <v>142271.5</v>
      </c>
    </row>
    <row r="22" s="36" customFormat="1" customHeight="1" spans="1:9">
      <c r="A22" s="36" t="s">
        <v>98</v>
      </c>
      <c r="H22" s="37"/>
      <c r="I22" s="37"/>
    </row>
    <row r="23" s="1" customFormat="1" ht="22" customHeight="1" spans="1:9">
      <c r="A23" s="9">
        <v>1</v>
      </c>
      <c r="B23" s="10" t="s">
        <v>99</v>
      </c>
      <c r="C23" s="11" t="s">
        <v>24</v>
      </c>
      <c r="D23" s="11" t="s">
        <v>100</v>
      </c>
      <c r="E23" s="13" t="s">
        <v>101</v>
      </c>
      <c r="F23" s="14">
        <v>2</v>
      </c>
      <c r="G23" s="11" t="s">
        <v>44</v>
      </c>
      <c r="H23" s="15">
        <f>(6478+7520+7800)/3</f>
        <v>7266</v>
      </c>
      <c r="I23" s="15">
        <f t="shared" ref="I23:I29" si="2">H23*F23</f>
        <v>14532</v>
      </c>
    </row>
    <row r="24" s="1" customFormat="1" ht="22" customHeight="1" spans="1:9">
      <c r="A24" s="9">
        <v>2</v>
      </c>
      <c r="B24" s="10" t="s">
        <v>102</v>
      </c>
      <c r="C24" s="11" t="s">
        <v>24</v>
      </c>
      <c r="D24" s="12" t="s">
        <v>103</v>
      </c>
      <c r="E24" s="13" t="s">
        <v>104</v>
      </c>
      <c r="F24" s="14">
        <v>2</v>
      </c>
      <c r="G24" s="11" t="s">
        <v>27</v>
      </c>
      <c r="H24" s="15">
        <f>(3500+5500+6850)/3</f>
        <v>5283.33333333333</v>
      </c>
      <c r="I24" s="15">
        <f t="shared" si="2"/>
        <v>10566.6666666667</v>
      </c>
    </row>
    <row r="25" s="1" customFormat="1" ht="22" customHeight="1" spans="1:9">
      <c r="A25" s="9">
        <v>3</v>
      </c>
      <c r="B25" s="10" t="s">
        <v>105</v>
      </c>
      <c r="C25" s="11" t="s">
        <v>24</v>
      </c>
      <c r="D25" s="38" t="s">
        <v>106</v>
      </c>
      <c r="E25" s="39" t="s">
        <v>107</v>
      </c>
      <c r="F25" s="14">
        <v>1</v>
      </c>
      <c r="G25" s="11" t="s">
        <v>27</v>
      </c>
      <c r="H25" s="15">
        <f>(2000+3000)/2</f>
        <v>2500</v>
      </c>
      <c r="I25" s="15">
        <f t="shared" si="2"/>
        <v>2500</v>
      </c>
    </row>
    <row r="26" s="1" customFormat="1" ht="22" customHeight="1" spans="1:9">
      <c r="A26" s="9">
        <v>4</v>
      </c>
      <c r="B26" s="10" t="s">
        <v>108</v>
      </c>
      <c r="C26" s="11" t="s">
        <v>24</v>
      </c>
      <c r="D26" s="40" t="s">
        <v>109</v>
      </c>
      <c r="E26" s="41" t="s">
        <v>110</v>
      </c>
      <c r="F26" s="14">
        <v>1</v>
      </c>
      <c r="G26" s="11" t="s">
        <v>27</v>
      </c>
      <c r="H26" s="15">
        <f>(6500+7277)/2</f>
        <v>6888.5</v>
      </c>
      <c r="I26" s="15">
        <f t="shared" si="2"/>
        <v>6888.5</v>
      </c>
    </row>
    <row r="27" s="1" customFormat="1" ht="22" customHeight="1" spans="1:9">
      <c r="A27" s="9">
        <v>5</v>
      </c>
      <c r="B27" s="10" t="s">
        <v>111</v>
      </c>
      <c r="C27" s="11" t="s">
        <v>24</v>
      </c>
      <c r="D27" s="42" t="s">
        <v>112</v>
      </c>
      <c r="E27" s="43" t="s">
        <v>113</v>
      </c>
      <c r="F27" s="14">
        <v>2</v>
      </c>
      <c r="G27" s="11" t="s">
        <v>31</v>
      </c>
      <c r="H27" s="15">
        <f>(1200+3290+6800)/3</f>
        <v>3763.33333333333</v>
      </c>
      <c r="I27" s="15">
        <f t="shared" si="2"/>
        <v>7526.66666666666</v>
      </c>
    </row>
    <row r="28" s="1" customFormat="1" ht="22" customHeight="1" spans="1:9">
      <c r="A28" s="9">
        <v>6</v>
      </c>
      <c r="B28" s="10" t="s">
        <v>114</v>
      </c>
      <c r="C28" s="28" t="s">
        <v>77</v>
      </c>
      <c r="D28" s="28" t="s">
        <v>78</v>
      </c>
      <c r="E28" s="18" t="s">
        <v>115</v>
      </c>
      <c r="F28" s="14">
        <v>1</v>
      </c>
      <c r="G28" s="11" t="s">
        <v>27</v>
      </c>
      <c r="H28" s="15">
        <f>(980+1000+1846)/3</f>
        <v>1275.33333333333</v>
      </c>
      <c r="I28" s="15">
        <f t="shared" si="2"/>
        <v>1275.33333333333</v>
      </c>
    </row>
    <row r="29" s="1" customFormat="1" ht="22" customHeight="1" spans="1:9">
      <c r="A29" s="9">
        <v>7</v>
      </c>
      <c r="B29" s="10" t="s">
        <v>80</v>
      </c>
      <c r="C29" s="28" t="s">
        <v>77</v>
      </c>
      <c r="D29" s="28" t="s">
        <v>78</v>
      </c>
      <c r="E29" s="18" t="s">
        <v>116</v>
      </c>
      <c r="F29" s="14">
        <v>1</v>
      </c>
      <c r="G29" s="11" t="s">
        <v>82</v>
      </c>
      <c r="H29" s="15">
        <v>1000</v>
      </c>
      <c r="I29" s="15">
        <f t="shared" si="2"/>
        <v>1000</v>
      </c>
    </row>
    <row r="30" s="1" customFormat="1" ht="22" customHeight="1" spans="1:9">
      <c r="A30" s="9">
        <v>8</v>
      </c>
      <c r="B30" s="10" t="s">
        <v>85</v>
      </c>
      <c r="C30" s="10"/>
      <c r="D30" s="28" t="s">
        <v>78</v>
      </c>
      <c r="E30" s="18" t="s">
        <v>86</v>
      </c>
      <c r="F30" s="14">
        <v>1</v>
      </c>
      <c r="G30" s="11" t="s">
        <v>82</v>
      </c>
      <c r="H30" s="15">
        <v>3000</v>
      </c>
      <c r="I30" s="15">
        <v>3000</v>
      </c>
    </row>
    <row r="31" s="1" customFormat="1" customHeight="1" spans="1:9">
      <c r="A31" s="44" t="s">
        <v>97</v>
      </c>
      <c r="B31" s="44"/>
      <c r="C31" s="44"/>
      <c r="D31" s="44"/>
      <c r="E31" s="44"/>
      <c r="F31" s="44"/>
      <c r="G31" s="44"/>
      <c r="H31" s="46"/>
      <c r="I31" s="32">
        <f>SUM(I23:I30)</f>
        <v>47289.1666666666</v>
      </c>
    </row>
    <row r="32" s="1" customFormat="1" customHeight="1" spans="1:9">
      <c r="A32" s="44" t="s">
        <v>87</v>
      </c>
      <c r="B32" s="44"/>
      <c r="C32" s="44"/>
      <c r="D32" s="44"/>
      <c r="E32" s="44"/>
      <c r="F32" s="44"/>
      <c r="G32" s="44"/>
      <c r="H32" s="46"/>
      <c r="I32" s="32">
        <f>SUM(I21+I31)</f>
        <v>189560.666666667</v>
      </c>
    </row>
  </sheetData>
  <mergeCells count="3">
    <mergeCell ref="A21:G21"/>
    <mergeCell ref="A31:G31"/>
    <mergeCell ref="A32:G32"/>
  </mergeCells>
  <conditionalFormatting sqref="D2">
    <cfRule type="duplicateValues" dxfId="0" priority="52"/>
  </conditionalFormatting>
  <conditionalFormatting sqref="D3">
    <cfRule type="duplicateValues" dxfId="0" priority="18"/>
  </conditionalFormatting>
  <conditionalFormatting sqref="D4">
    <cfRule type="duplicateValues" dxfId="0" priority="17"/>
  </conditionalFormatting>
  <conditionalFormatting sqref="D5">
    <cfRule type="duplicateValues" dxfId="0" priority="16"/>
  </conditionalFormatting>
  <conditionalFormatting sqref="D8">
    <cfRule type="duplicateValues" dxfId="0" priority="20"/>
  </conditionalFormatting>
  <conditionalFormatting sqref="D9">
    <cfRule type="duplicateValues" dxfId="0" priority="19"/>
  </conditionalFormatting>
  <conditionalFormatting sqref="D10">
    <cfRule type="duplicateValues" dxfId="0" priority="15"/>
  </conditionalFormatting>
  <conditionalFormatting sqref="D11">
    <cfRule type="duplicateValues" dxfId="0" priority="14"/>
  </conditionalFormatting>
  <conditionalFormatting sqref="D12">
    <cfRule type="duplicateValues" dxfId="0" priority="12"/>
  </conditionalFormatting>
  <conditionalFormatting sqref="D13">
    <cfRule type="duplicateValues" dxfId="0" priority="9"/>
  </conditionalFormatting>
  <conditionalFormatting sqref="D14">
    <cfRule type="duplicateValues" dxfId="0" priority="8"/>
  </conditionalFormatting>
  <conditionalFormatting sqref="D15">
    <cfRule type="duplicateValues" dxfId="0" priority="10"/>
  </conditionalFormatting>
  <conditionalFormatting sqref="D16">
    <cfRule type="duplicateValues" dxfId="0" priority="11"/>
  </conditionalFormatting>
  <conditionalFormatting sqref="D23">
    <cfRule type="duplicateValues" dxfId="0" priority="7"/>
  </conditionalFormatting>
  <conditionalFormatting sqref="D24">
    <cfRule type="duplicateValues" dxfId="0" priority="6"/>
  </conditionalFormatting>
  <conditionalFormatting sqref="D25">
    <cfRule type="duplicateValues" dxfId="0" priority="5"/>
  </conditionalFormatting>
  <conditionalFormatting sqref="D26">
    <cfRule type="duplicateValues" dxfId="0" priority="4"/>
  </conditionalFormatting>
  <conditionalFormatting sqref="D27">
    <cfRule type="duplicateValues" dxfId="0" priority="1"/>
  </conditionalFormatting>
  <conditionalFormatting sqref="D6:D7">
    <cfRule type="duplicateValues" dxfId="0" priority="13"/>
  </conditionalFormatting>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2"/>
  <sheetViews>
    <sheetView workbookViewId="0">
      <pane xSplit="5" ySplit="2" topLeftCell="F3" activePane="bottomRight" state="frozen"/>
      <selection/>
      <selection pane="topRight"/>
      <selection pane="bottomLeft"/>
      <selection pane="bottomRight" activeCell="D3" sqref="D3"/>
    </sheetView>
  </sheetViews>
  <sheetFormatPr defaultColWidth="10.7727272727273" defaultRowHeight="20" customHeight="1"/>
  <cols>
    <col min="1" max="1" width="8.69090909090909" style="1" customWidth="1"/>
    <col min="2" max="2" width="22.4363636363636" style="1" customWidth="1"/>
    <col min="3" max="4" width="13.3363636363636" style="1" customWidth="1"/>
    <col min="5" max="5" width="33.6272727272727" style="3" customWidth="1"/>
    <col min="6" max="7" width="11.4454545454545" style="1" customWidth="1"/>
    <col min="8" max="8" width="10" style="50" customWidth="1"/>
    <col min="9" max="9" width="10" style="4" customWidth="1"/>
    <col min="10" max="16373" width="10.7727272727273" style="1" customWidth="1"/>
    <col min="16374" max="16384" width="10.7727272727273" style="1"/>
  </cols>
  <sheetData>
    <row r="1" s="35" customFormat="1" customHeight="1" spans="1:9">
      <c r="A1" s="5" t="s">
        <v>1</v>
      </c>
      <c r="B1" s="5" t="s">
        <v>14</v>
      </c>
      <c r="C1" s="5" t="s">
        <v>15</v>
      </c>
      <c r="D1" s="5" t="s">
        <v>16</v>
      </c>
      <c r="E1" s="5" t="s">
        <v>17</v>
      </c>
      <c r="F1" s="5" t="s">
        <v>18</v>
      </c>
      <c r="G1" s="5" t="s">
        <v>19</v>
      </c>
      <c r="H1" s="51" t="s">
        <v>20</v>
      </c>
      <c r="I1" s="6" t="s">
        <v>21</v>
      </c>
    </row>
    <row r="2" s="36" customFormat="1" customHeight="1" spans="1:9">
      <c r="A2" s="36" t="s">
        <v>88</v>
      </c>
      <c r="H2" s="52"/>
      <c r="I2" s="37"/>
    </row>
    <row r="3" s="1" customFormat="1" customHeight="1" spans="1:9">
      <c r="A3" s="9">
        <v>1</v>
      </c>
      <c r="B3" s="10" t="s">
        <v>23</v>
      </c>
      <c r="C3" s="11" t="s">
        <v>24</v>
      </c>
      <c r="D3" s="12" t="s">
        <v>25</v>
      </c>
      <c r="E3" s="13" t="s">
        <v>26</v>
      </c>
      <c r="F3" s="14">
        <v>1</v>
      </c>
      <c r="G3" s="11" t="s">
        <v>27</v>
      </c>
      <c r="H3" s="53">
        <v>15966.6666666667</v>
      </c>
      <c r="I3" s="15">
        <f>H3*F3</f>
        <v>15966.6666666667</v>
      </c>
    </row>
    <row r="4" s="1" customFormat="1" customHeight="1" spans="1:9">
      <c r="A4" s="9">
        <v>2</v>
      </c>
      <c r="B4" s="10" t="s">
        <v>28</v>
      </c>
      <c r="C4" s="11" t="s">
        <v>24</v>
      </c>
      <c r="D4" s="12" t="s">
        <v>29</v>
      </c>
      <c r="E4" s="13" t="s">
        <v>30</v>
      </c>
      <c r="F4" s="14">
        <v>1</v>
      </c>
      <c r="G4" s="11" t="s">
        <v>31</v>
      </c>
      <c r="H4" s="53">
        <v>3710</v>
      </c>
      <c r="I4" s="15">
        <f t="shared" ref="I4:I19" si="0">H4*F4</f>
        <v>3710</v>
      </c>
    </row>
    <row r="5" s="1" customFormat="1" customHeight="1" spans="1:9">
      <c r="A5" s="9">
        <v>3</v>
      </c>
      <c r="B5" s="10" t="s">
        <v>32</v>
      </c>
      <c r="C5" s="11" t="s">
        <v>24</v>
      </c>
      <c r="D5" s="12" t="s">
        <v>33</v>
      </c>
      <c r="E5" s="13" t="s">
        <v>34</v>
      </c>
      <c r="F5" s="14">
        <v>1</v>
      </c>
      <c r="G5" s="11" t="s">
        <v>27</v>
      </c>
      <c r="H5" s="53">
        <v>2103.33333333333</v>
      </c>
      <c r="I5" s="15">
        <f t="shared" si="0"/>
        <v>2103.33333333333</v>
      </c>
    </row>
    <row r="6" s="1" customFormat="1" customHeight="1" spans="1:9">
      <c r="A6" s="9">
        <v>4</v>
      </c>
      <c r="B6" s="10" t="s">
        <v>89</v>
      </c>
      <c r="C6" s="11" t="s">
        <v>24</v>
      </c>
      <c r="D6" s="16" t="s">
        <v>90</v>
      </c>
      <c r="E6" s="17" t="s">
        <v>91</v>
      </c>
      <c r="F6" s="14">
        <v>1</v>
      </c>
      <c r="G6" s="11" t="s">
        <v>31</v>
      </c>
      <c r="H6" s="53">
        <v>1000</v>
      </c>
      <c r="I6" s="15">
        <f t="shared" si="0"/>
        <v>1000</v>
      </c>
    </row>
    <row r="7" s="1" customFormat="1" customHeight="1" spans="1:9">
      <c r="A7" s="9">
        <v>5</v>
      </c>
      <c r="B7" s="10" t="s">
        <v>35</v>
      </c>
      <c r="C7" s="11" t="s">
        <v>24</v>
      </c>
      <c r="D7" s="11" t="s">
        <v>36</v>
      </c>
      <c r="E7" s="13" t="s">
        <v>117</v>
      </c>
      <c r="F7" s="14">
        <v>11</v>
      </c>
      <c r="G7" s="11" t="s">
        <v>31</v>
      </c>
      <c r="H7" s="53">
        <v>2255.5</v>
      </c>
      <c r="I7" s="15">
        <f t="shared" si="0"/>
        <v>24810.5</v>
      </c>
    </row>
    <row r="8" s="1" customFormat="1" customHeight="1" spans="1:9">
      <c r="A8" s="9">
        <v>6</v>
      </c>
      <c r="B8" s="10" t="s">
        <v>118</v>
      </c>
      <c r="C8" s="11" t="s">
        <v>24</v>
      </c>
      <c r="D8" s="12" t="s">
        <v>119</v>
      </c>
      <c r="E8" s="18" t="s">
        <v>120</v>
      </c>
      <c r="F8" s="14">
        <v>6</v>
      </c>
      <c r="G8" s="11" t="s">
        <v>48</v>
      </c>
      <c r="H8" s="53">
        <v>75</v>
      </c>
      <c r="I8" s="15">
        <f t="shared" si="0"/>
        <v>450</v>
      </c>
    </row>
    <row r="9" s="1" customFormat="1" customHeight="1" spans="1:9">
      <c r="A9" s="9">
        <v>7</v>
      </c>
      <c r="B9" s="10" t="s">
        <v>52</v>
      </c>
      <c r="C9" s="11" t="s">
        <v>24</v>
      </c>
      <c r="D9" s="11" t="s">
        <v>53</v>
      </c>
      <c r="E9" s="18" t="s">
        <v>54</v>
      </c>
      <c r="F9" s="14">
        <v>1</v>
      </c>
      <c r="G9" s="11" t="s">
        <v>27</v>
      </c>
      <c r="H9" s="53">
        <v>2023.33333333333</v>
      </c>
      <c r="I9" s="15">
        <f t="shared" si="0"/>
        <v>2023.33333333333</v>
      </c>
    </row>
    <row r="10" s="1" customFormat="1" customHeight="1" spans="1:9">
      <c r="A10" s="9">
        <v>8</v>
      </c>
      <c r="B10" s="22" t="s">
        <v>55</v>
      </c>
      <c r="C10" s="11" t="s">
        <v>24</v>
      </c>
      <c r="D10" s="11" t="s">
        <v>56</v>
      </c>
      <c r="E10" s="18" t="s">
        <v>57</v>
      </c>
      <c r="F10" s="14">
        <v>1</v>
      </c>
      <c r="G10" s="11" t="s">
        <v>27</v>
      </c>
      <c r="H10" s="53">
        <v>1351</v>
      </c>
      <c r="I10" s="15">
        <f t="shared" si="0"/>
        <v>1351</v>
      </c>
    </row>
    <row r="11" s="1" customFormat="1" customHeight="1" spans="1:9">
      <c r="A11" s="9">
        <v>9</v>
      </c>
      <c r="B11" s="10" t="s">
        <v>58</v>
      </c>
      <c r="C11" s="11" t="s">
        <v>24</v>
      </c>
      <c r="D11" s="23" t="s">
        <v>59</v>
      </c>
      <c r="E11" s="24" t="s">
        <v>60</v>
      </c>
      <c r="F11" s="14">
        <v>1</v>
      </c>
      <c r="G11" s="11" t="s">
        <v>27</v>
      </c>
      <c r="H11" s="53">
        <v>1318.66666666667</v>
      </c>
      <c r="I11" s="15">
        <f t="shared" si="0"/>
        <v>1318.66666666667</v>
      </c>
    </row>
    <row r="12" s="1" customFormat="1" customHeight="1" spans="1:9">
      <c r="A12" s="9">
        <v>10</v>
      </c>
      <c r="B12" s="10" t="s">
        <v>61</v>
      </c>
      <c r="C12" s="11" t="s">
        <v>24</v>
      </c>
      <c r="D12" s="19" t="s">
        <v>62</v>
      </c>
      <c r="E12" s="20" t="s">
        <v>63</v>
      </c>
      <c r="F12" s="14">
        <v>4</v>
      </c>
      <c r="G12" s="11" t="s">
        <v>44</v>
      </c>
      <c r="H12" s="53">
        <v>978.25</v>
      </c>
      <c r="I12" s="15">
        <f t="shared" si="0"/>
        <v>3913</v>
      </c>
    </row>
    <row r="13" s="1" customFormat="1" customHeight="1" spans="1:9">
      <c r="A13" s="9">
        <v>11</v>
      </c>
      <c r="B13" s="10" t="s">
        <v>64</v>
      </c>
      <c r="C13" s="11" t="s">
        <v>24</v>
      </c>
      <c r="D13" s="25" t="s">
        <v>65</v>
      </c>
      <c r="E13" s="18" t="s">
        <v>66</v>
      </c>
      <c r="F13" s="14">
        <v>2</v>
      </c>
      <c r="G13" s="11" t="s">
        <v>27</v>
      </c>
      <c r="H13" s="53">
        <v>8650</v>
      </c>
      <c r="I13" s="15">
        <f t="shared" si="0"/>
        <v>17300</v>
      </c>
    </row>
    <row r="14" s="1" customFormat="1" customHeight="1" spans="1:9">
      <c r="A14" s="9">
        <v>12</v>
      </c>
      <c r="B14" s="10" t="s">
        <v>67</v>
      </c>
      <c r="C14" s="11" t="s">
        <v>24</v>
      </c>
      <c r="D14" s="26" t="s">
        <v>68</v>
      </c>
      <c r="E14" s="27" t="s">
        <v>69</v>
      </c>
      <c r="F14" s="14">
        <v>2</v>
      </c>
      <c r="G14" s="11" t="s">
        <v>31</v>
      </c>
      <c r="H14" s="21">
        <v>3417.5</v>
      </c>
      <c r="I14" s="15">
        <f t="shared" si="0"/>
        <v>6835</v>
      </c>
    </row>
    <row r="15" s="1" customFormat="1" customHeight="1" spans="1:9">
      <c r="A15" s="9">
        <v>13</v>
      </c>
      <c r="B15" s="10" t="s">
        <v>73</v>
      </c>
      <c r="C15" s="11" t="s">
        <v>24</v>
      </c>
      <c r="D15" s="26" t="s">
        <v>71</v>
      </c>
      <c r="E15" s="24" t="s">
        <v>75</v>
      </c>
      <c r="F15" s="14">
        <v>1</v>
      </c>
      <c r="G15" s="11" t="s">
        <v>31</v>
      </c>
      <c r="H15" s="53">
        <v>3549</v>
      </c>
      <c r="I15" s="15">
        <f t="shared" si="0"/>
        <v>3549</v>
      </c>
    </row>
    <row r="16" s="1" customFormat="1" customHeight="1" spans="1:9">
      <c r="A16" s="9">
        <v>14</v>
      </c>
      <c r="B16" s="10" t="s">
        <v>76</v>
      </c>
      <c r="C16" s="28" t="s">
        <v>77</v>
      </c>
      <c r="D16" s="28" t="s">
        <v>78</v>
      </c>
      <c r="E16" s="18" t="s">
        <v>96</v>
      </c>
      <c r="F16" s="14">
        <v>1</v>
      </c>
      <c r="G16" s="11" t="s">
        <v>27</v>
      </c>
      <c r="H16" s="53">
        <v>1895</v>
      </c>
      <c r="I16" s="15">
        <f t="shared" si="0"/>
        <v>1895</v>
      </c>
    </row>
    <row r="17" s="1" customFormat="1" customHeight="1" spans="1:9">
      <c r="A17" s="9">
        <v>15</v>
      </c>
      <c r="B17" s="10" t="s">
        <v>80</v>
      </c>
      <c r="C17" s="28" t="s">
        <v>77</v>
      </c>
      <c r="D17" s="28" t="s">
        <v>78</v>
      </c>
      <c r="E17" s="18" t="s">
        <v>81</v>
      </c>
      <c r="F17" s="14">
        <v>1</v>
      </c>
      <c r="G17" s="11" t="s">
        <v>82</v>
      </c>
      <c r="H17" s="29">
        <v>3200</v>
      </c>
      <c r="I17" s="15">
        <f t="shared" si="0"/>
        <v>3200</v>
      </c>
    </row>
    <row r="18" s="1" customFormat="1" customHeight="1" spans="1:9">
      <c r="A18" s="9">
        <v>16</v>
      </c>
      <c r="B18" s="10" t="s">
        <v>121</v>
      </c>
      <c r="C18" s="28"/>
      <c r="D18" s="28" t="s">
        <v>78</v>
      </c>
      <c r="E18" s="18" t="s">
        <v>84</v>
      </c>
      <c r="F18" s="14">
        <v>1</v>
      </c>
      <c r="G18" s="11" t="s">
        <v>82</v>
      </c>
      <c r="H18" s="29">
        <v>3000</v>
      </c>
      <c r="I18" s="15">
        <f t="shared" si="0"/>
        <v>3000</v>
      </c>
    </row>
    <row r="19" s="1" customFormat="1" customHeight="1" spans="1:9">
      <c r="A19" s="9">
        <v>17</v>
      </c>
      <c r="B19" s="10" t="s">
        <v>85</v>
      </c>
      <c r="C19" s="28"/>
      <c r="D19" s="28" t="s">
        <v>78</v>
      </c>
      <c r="E19" s="18" t="s">
        <v>86</v>
      </c>
      <c r="F19" s="14">
        <v>1</v>
      </c>
      <c r="G19" s="11" t="s">
        <v>82</v>
      </c>
      <c r="H19" s="29">
        <v>7700</v>
      </c>
      <c r="I19" s="15">
        <f t="shared" si="0"/>
        <v>7700</v>
      </c>
    </row>
    <row r="20" s="1" customFormat="1" customHeight="1" spans="1:9">
      <c r="A20" s="44" t="s">
        <v>97</v>
      </c>
      <c r="B20" s="44"/>
      <c r="C20" s="44"/>
      <c r="D20" s="44"/>
      <c r="E20" s="44"/>
      <c r="F20" s="44"/>
      <c r="G20" s="44"/>
      <c r="H20" s="53"/>
      <c r="I20" s="32">
        <f>SUM(I3:I19)</f>
        <v>100125.5</v>
      </c>
    </row>
    <row r="21" s="1" customFormat="1" customHeight="1" spans="1:9">
      <c r="E21" s="33"/>
      <c r="H21" s="50"/>
      <c r="I21" s="4"/>
    </row>
    <row r="22" s="36" customFormat="1" customHeight="1" spans="1:9">
      <c r="A22" s="36" t="s">
        <v>98</v>
      </c>
      <c r="H22" s="52"/>
      <c r="I22" s="37"/>
    </row>
    <row r="23" s="1" customFormat="1" customHeight="1" spans="1:9">
      <c r="A23" s="9">
        <v>1</v>
      </c>
      <c r="B23" s="10" t="s">
        <v>99</v>
      </c>
      <c r="C23" s="11" t="s">
        <v>24</v>
      </c>
      <c r="D23" s="11" t="s">
        <v>100</v>
      </c>
      <c r="E23" s="13" t="s">
        <v>101</v>
      </c>
      <c r="F23" s="14">
        <v>2</v>
      </c>
      <c r="G23" s="11" t="s">
        <v>44</v>
      </c>
      <c r="H23" s="53">
        <v>7266</v>
      </c>
      <c r="I23" s="15">
        <f>H23*F23</f>
        <v>14532</v>
      </c>
    </row>
    <row r="24" s="1" customFormat="1" customHeight="1" spans="1:9">
      <c r="A24" s="9">
        <v>2</v>
      </c>
      <c r="B24" s="10" t="s">
        <v>102</v>
      </c>
      <c r="C24" s="11" t="s">
        <v>24</v>
      </c>
      <c r="D24" s="12" t="s">
        <v>103</v>
      </c>
      <c r="E24" s="13" t="s">
        <v>104</v>
      </c>
      <c r="F24" s="14">
        <v>2</v>
      </c>
      <c r="G24" s="11" t="s">
        <v>27</v>
      </c>
      <c r="H24" s="53">
        <v>5283.33333333333</v>
      </c>
      <c r="I24" s="15">
        <f t="shared" ref="I24:I30" si="1">H24*F24</f>
        <v>10566.6666666667</v>
      </c>
    </row>
    <row r="25" s="1" customFormat="1" customHeight="1" spans="1:9">
      <c r="A25" s="9">
        <v>3</v>
      </c>
      <c r="B25" s="10" t="s">
        <v>105</v>
      </c>
      <c r="C25" s="11" t="s">
        <v>24</v>
      </c>
      <c r="D25" s="38" t="s">
        <v>106</v>
      </c>
      <c r="E25" s="39" t="s">
        <v>107</v>
      </c>
      <c r="F25" s="14">
        <v>1</v>
      </c>
      <c r="G25" s="11" t="s">
        <v>27</v>
      </c>
      <c r="H25" s="53">
        <v>2500</v>
      </c>
      <c r="I25" s="15">
        <f t="shared" si="1"/>
        <v>2500</v>
      </c>
    </row>
    <row r="26" s="1" customFormat="1" customHeight="1" spans="1:9">
      <c r="A26" s="9">
        <v>4</v>
      </c>
      <c r="B26" s="10" t="s">
        <v>108</v>
      </c>
      <c r="C26" s="11" t="s">
        <v>24</v>
      </c>
      <c r="D26" s="40" t="s">
        <v>109</v>
      </c>
      <c r="E26" s="41" t="s">
        <v>110</v>
      </c>
      <c r="F26" s="14">
        <v>1</v>
      </c>
      <c r="G26" s="11" t="s">
        <v>27</v>
      </c>
      <c r="H26" s="53">
        <v>6888.5</v>
      </c>
      <c r="I26" s="15">
        <f t="shared" si="1"/>
        <v>6888.5</v>
      </c>
    </row>
    <row r="27" s="1" customFormat="1" customHeight="1" spans="1:9">
      <c r="A27" s="9">
        <v>5</v>
      </c>
      <c r="B27" s="10" t="s">
        <v>111</v>
      </c>
      <c r="C27" s="11" t="s">
        <v>24</v>
      </c>
      <c r="D27" s="42" t="s">
        <v>112</v>
      </c>
      <c r="E27" s="43" t="s">
        <v>113</v>
      </c>
      <c r="F27" s="14">
        <v>2</v>
      </c>
      <c r="G27" s="11" t="s">
        <v>31</v>
      </c>
      <c r="H27" s="53">
        <v>3763.33333333333</v>
      </c>
      <c r="I27" s="15">
        <f t="shared" si="1"/>
        <v>7526.66666666666</v>
      </c>
    </row>
    <row r="28" s="1" customFormat="1" customHeight="1" spans="1:9">
      <c r="A28" s="9">
        <v>6</v>
      </c>
      <c r="B28" s="10" t="s">
        <v>114</v>
      </c>
      <c r="C28" s="28" t="s">
        <v>77</v>
      </c>
      <c r="D28" s="28" t="s">
        <v>78</v>
      </c>
      <c r="E28" s="18" t="s">
        <v>115</v>
      </c>
      <c r="F28" s="14">
        <v>1</v>
      </c>
      <c r="G28" s="11" t="s">
        <v>27</v>
      </c>
      <c r="H28" s="15">
        <f>(980+1000+1846)/3</f>
        <v>1275.33333333333</v>
      </c>
      <c r="I28" s="15">
        <f t="shared" si="1"/>
        <v>1275.33333333333</v>
      </c>
    </row>
    <row r="29" s="1" customFormat="1" customHeight="1" spans="1:9">
      <c r="A29" s="9">
        <v>7</v>
      </c>
      <c r="B29" s="10" t="s">
        <v>80</v>
      </c>
      <c r="C29" s="28" t="s">
        <v>77</v>
      </c>
      <c r="D29" s="28" t="s">
        <v>78</v>
      </c>
      <c r="E29" s="18" t="s">
        <v>116</v>
      </c>
      <c r="F29" s="14">
        <v>1</v>
      </c>
      <c r="G29" s="11" t="s">
        <v>82</v>
      </c>
      <c r="H29" s="53">
        <v>1000</v>
      </c>
      <c r="I29" s="15">
        <f t="shared" si="1"/>
        <v>1000</v>
      </c>
    </row>
    <row r="30" s="1" customFormat="1" customHeight="1" spans="1:9">
      <c r="A30" s="9">
        <v>8</v>
      </c>
      <c r="B30" s="10" t="s">
        <v>85</v>
      </c>
      <c r="C30" s="10"/>
      <c r="D30" s="28" t="s">
        <v>78</v>
      </c>
      <c r="E30" s="18" t="s">
        <v>86</v>
      </c>
      <c r="F30" s="14">
        <v>1</v>
      </c>
      <c r="G30" s="11" t="s">
        <v>82</v>
      </c>
      <c r="H30" s="53">
        <v>3000</v>
      </c>
      <c r="I30" s="15">
        <f t="shared" si="1"/>
        <v>3000</v>
      </c>
    </row>
    <row r="31" s="1" customFormat="1" customHeight="1" spans="1:9">
      <c r="A31" s="44" t="s">
        <v>97</v>
      </c>
      <c r="B31" s="44"/>
      <c r="C31" s="44"/>
      <c r="D31" s="44"/>
      <c r="E31" s="44"/>
      <c r="F31" s="44"/>
      <c r="G31" s="44"/>
      <c r="H31" s="54"/>
      <c r="I31" s="32">
        <f>SUM(I23:I30)</f>
        <v>47289.1666666666</v>
      </c>
    </row>
    <row r="32" s="1" customFormat="1" customHeight="1" spans="1:9">
      <c r="A32" s="44" t="s">
        <v>87</v>
      </c>
      <c r="B32" s="44"/>
      <c r="C32" s="44"/>
      <c r="D32" s="44"/>
      <c r="E32" s="44"/>
      <c r="F32" s="44"/>
      <c r="G32" s="44"/>
      <c r="H32" s="54"/>
      <c r="I32" s="32">
        <f>SUM(I20,I31)</f>
        <v>147414.666666667</v>
      </c>
    </row>
  </sheetData>
  <mergeCells count="3">
    <mergeCell ref="A20:G20"/>
    <mergeCell ref="A31:G31"/>
    <mergeCell ref="A32:G32"/>
  </mergeCells>
  <conditionalFormatting sqref="D3">
    <cfRule type="duplicateValues" dxfId="0" priority="15"/>
  </conditionalFormatting>
  <conditionalFormatting sqref="D4">
    <cfRule type="duplicateValues" dxfId="0" priority="14"/>
  </conditionalFormatting>
  <conditionalFormatting sqref="D5">
    <cfRule type="duplicateValues" dxfId="0" priority="13"/>
  </conditionalFormatting>
  <conditionalFormatting sqref="D6">
    <cfRule type="duplicateValues" dxfId="0" priority="9"/>
  </conditionalFormatting>
  <conditionalFormatting sqref="D9">
    <cfRule type="duplicateValues" dxfId="0" priority="17"/>
  </conditionalFormatting>
  <conditionalFormatting sqref="D10">
    <cfRule type="duplicateValues" dxfId="0" priority="16"/>
  </conditionalFormatting>
  <conditionalFormatting sqref="D11">
    <cfRule type="duplicateValues" dxfId="0" priority="12"/>
  </conditionalFormatting>
  <conditionalFormatting sqref="D12">
    <cfRule type="duplicateValues" dxfId="0" priority="6"/>
  </conditionalFormatting>
  <conditionalFormatting sqref="D13">
    <cfRule type="duplicateValues" dxfId="0" priority="7"/>
  </conditionalFormatting>
  <conditionalFormatting sqref="D14">
    <cfRule type="duplicateValues" dxfId="0" priority="8"/>
  </conditionalFormatting>
  <conditionalFormatting sqref="D15">
    <cfRule type="duplicateValues" dxfId="0" priority="10"/>
  </conditionalFormatting>
  <conditionalFormatting sqref="D23">
    <cfRule type="duplicateValues" dxfId="0" priority="5"/>
  </conditionalFormatting>
  <conditionalFormatting sqref="D24">
    <cfRule type="duplicateValues" dxfId="0" priority="4"/>
  </conditionalFormatting>
  <conditionalFormatting sqref="D25">
    <cfRule type="duplicateValues" dxfId="0" priority="3"/>
  </conditionalFormatting>
  <conditionalFormatting sqref="D26">
    <cfRule type="duplicateValues" dxfId="0" priority="2"/>
  </conditionalFormatting>
  <conditionalFormatting sqref="D27">
    <cfRule type="duplicateValues" dxfId="0" priority="1"/>
  </conditionalFormatting>
  <conditionalFormatting sqref="D7:D8">
    <cfRule type="duplicateValues" dxfId="0" priority="11"/>
  </conditionalFormatting>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pane xSplit="5" ySplit="1" topLeftCell="F2" activePane="bottomRight" state="frozen"/>
      <selection/>
      <selection pane="topRight"/>
      <selection pane="bottomLeft"/>
      <selection pane="bottomRight" activeCell="D3" sqref="D3"/>
    </sheetView>
  </sheetViews>
  <sheetFormatPr defaultColWidth="10.7727272727273" defaultRowHeight="20" customHeight="1"/>
  <cols>
    <col min="1" max="1" width="10.7727272727273" style="1" customWidth="1"/>
    <col min="2" max="2" width="25.5363636363636" style="1" customWidth="1"/>
    <col min="3" max="4" width="10.5545454545455" style="1" customWidth="1"/>
    <col min="5" max="5" width="25" style="3" customWidth="1"/>
    <col min="6" max="7" width="11.4454545454545" style="1" customWidth="1"/>
    <col min="8" max="9" width="12.1272727272727" style="4" customWidth="1"/>
    <col min="10" max="16374" width="10.7727272727273" style="1" customWidth="1"/>
    <col min="16375" max="16384" width="10.7727272727273" style="1"/>
  </cols>
  <sheetData>
    <row r="1" s="35" customFormat="1" customHeight="1" spans="1:9">
      <c r="A1" s="5" t="s">
        <v>1</v>
      </c>
      <c r="B1" s="5" t="s">
        <v>14</v>
      </c>
      <c r="C1" s="5" t="s">
        <v>15</v>
      </c>
      <c r="D1" s="5" t="s">
        <v>16</v>
      </c>
      <c r="E1" s="5" t="s">
        <v>17</v>
      </c>
      <c r="F1" s="5" t="s">
        <v>18</v>
      </c>
      <c r="G1" s="5" t="s">
        <v>19</v>
      </c>
      <c r="H1" s="6" t="s">
        <v>20</v>
      </c>
      <c r="I1" s="6" t="s">
        <v>21</v>
      </c>
    </row>
    <row r="2" s="36" customFormat="1" customHeight="1" spans="1:9">
      <c r="A2" s="36" t="s">
        <v>22</v>
      </c>
      <c r="H2" s="37"/>
      <c r="I2" s="37"/>
    </row>
    <row r="3" s="1" customFormat="1" ht="19" customHeight="1" spans="1:9">
      <c r="A3" s="9">
        <v>1</v>
      </c>
      <c r="B3" s="10" t="s">
        <v>23</v>
      </c>
      <c r="C3" s="11" t="s">
        <v>24</v>
      </c>
      <c r="D3" s="12" t="s">
        <v>25</v>
      </c>
      <c r="E3" s="13" t="s">
        <v>26</v>
      </c>
      <c r="F3" s="14">
        <v>1</v>
      </c>
      <c r="G3" s="11" t="s">
        <v>27</v>
      </c>
      <c r="H3" s="15">
        <v>15966.6666666667</v>
      </c>
      <c r="I3" s="15">
        <f>H3*F3</f>
        <v>15966.6666666667</v>
      </c>
    </row>
    <row r="4" s="1" customFormat="1" ht="19" customHeight="1" spans="1:9">
      <c r="A4" s="9">
        <v>2</v>
      </c>
      <c r="B4" s="10" t="s">
        <v>28</v>
      </c>
      <c r="C4" s="11" t="s">
        <v>24</v>
      </c>
      <c r="D4" s="12" t="s">
        <v>29</v>
      </c>
      <c r="E4" s="13" t="s">
        <v>30</v>
      </c>
      <c r="F4" s="14">
        <v>1</v>
      </c>
      <c r="G4" s="11" t="s">
        <v>31</v>
      </c>
      <c r="H4" s="15">
        <v>3710</v>
      </c>
      <c r="I4" s="15">
        <f t="shared" ref="I4:I25" si="0">H4*F4</f>
        <v>3710</v>
      </c>
    </row>
    <row r="5" s="1" customFormat="1" ht="19" customHeight="1" spans="1:9">
      <c r="A5" s="9">
        <v>3</v>
      </c>
      <c r="B5" s="10" t="s">
        <v>32</v>
      </c>
      <c r="C5" s="11" t="s">
        <v>24</v>
      </c>
      <c r="D5" s="12" t="s">
        <v>33</v>
      </c>
      <c r="E5" s="13" t="s">
        <v>34</v>
      </c>
      <c r="F5" s="14">
        <v>1</v>
      </c>
      <c r="G5" s="11" t="s">
        <v>27</v>
      </c>
      <c r="H5" s="21">
        <v>2103.33333333333</v>
      </c>
      <c r="I5" s="15">
        <f t="shared" si="0"/>
        <v>2103.33333333333</v>
      </c>
    </row>
    <row r="6" s="1" customFormat="1" ht="19" customHeight="1" spans="1:9">
      <c r="A6" s="9">
        <v>4</v>
      </c>
      <c r="B6" s="10" t="s">
        <v>89</v>
      </c>
      <c r="C6" s="11" t="s">
        <v>24</v>
      </c>
      <c r="D6" s="16" t="s">
        <v>90</v>
      </c>
      <c r="E6" s="17" t="s">
        <v>91</v>
      </c>
      <c r="F6" s="14">
        <v>1</v>
      </c>
      <c r="G6" s="11" t="s">
        <v>31</v>
      </c>
      <c r="H6" s="15">
        <v>1000</v>
      </c>
      <c r="I6" s="15">
        <f t="shared" si="0"/>
        <v>1000</v>
      </c>
    </row>
    <row r="7" s="1" customFormat="1" ht="19" customHeight="1" spans="1:9">
      <c r="A7" s="9">
        <v>5</v>
      </c>
      <c r="B7" s="10" t="s">
        <v>35</v>
      </c>
      <c r="C7" s="11" t="s">
        <v>24</v>
      </c>
      <c r="D7" s="11" t="s">
        <v>36</v>
      </c>
      <c r="E7" s="13" t="s">
        <v>117</v>
      </c>
      <c r="F7" s="14">
        <v>12</v>
      </c>
      <c r="G7" s="11" t="s">
        <v>31</v>
      </c>
      <c r="H7" s="15">
        <v>2255.5</v>
      </c>
      <c r="I7" s="15">
        <f t="shared" si="0"/>
        <v>27066</v>
      </c>
    </row>
    <row r="8" s="1" customFormat="1" ht="19" customHeight="1" spans="1:9">
      <c r="A8" s="9">
        <v>6</v>
      </c>
      <c r="B8" s="10" t="s">
        <v>38</v>
      </c>
      <c r="C8" s="11" t="s">
        <v>24</v>
      </c>
      <c r="D8" s="11" t="s">
        <v>39</v>
      </c>
      <c r="E8" s="17" t="s">
        <v>40</v>
      </c>
      <c r="F8" s="14">
        <v>10</v>
      </c>
      <c r="G8" s="11" t="s">
        <v>31</v>
      </c>
      <c r="H8" s="21">
        <v>450</v>
      </c>
      <c r="I8" s="15">
        <f t="shared" si="0"/>
        <v>4500</v>
      </c>
    </row>
    <row r="9" s="1" customFormat="1" ht="19" customHeight="1" spans="1:9">
      <c r="A9" s="9">
        <v>7</v>
      </c>
      <c r="B9" s="10" t="s">
        <v>41</v>
      </c>
      <c r="C9" s="11" t="s">
        <v>24</v>
      </c>
      <c r="D9" s="11" t="s">
        <v>42</v>
      </c>
      <c r="E9" s="17" t="s">
        <v>43</v>
      </c>
      <c r="F9" s="14">
        <v>10</v>
      </c>
      <c r="G9" s="11" t="s">
        <v>44</v>
      </c>
      <c r="H9" s="15">
        <v>600</v>
      </c>
      <c r="I9" s="15">
        <f t="shared" si="0"/>
        <v>6000</v>
      </c>
    </row>
    <row r="10" s="1" customFormat="1" ht="19" customHeight="1" spans="1:9">
      <c r="A10" s="9">
        <v>8</v>
      </c>
      <c r="B10" s="10" t="s">
        <v>45</v>
      </c>
      <c r="C10" s="11" t="s">
        <v>24</v>
      </c>
      <c r="D10" s="11" t="s">
        <v>46</v>
      </c>
      <c r="E10" s="13" t="s">
        <v>47</v>
      </c>
      <c r="F10" s="14">
        <v>10</v>
      </c>
      <c r="G10" s="11" t="s">
        <v>48</v>
      </c>
      <c r="H10" s="21">
        <v>710</v>
      </c>
      <c r="I10" s="15">
        <f t="shared" si="0"/>
        <v>7100</v>
      </c>
    </row>
    <row r="11" s="1" customFormat="1" ht="19" customHeight="1" spans="1:9">
      <c r="A11" s="9">
        <v>9</v>
      </c>
      <c r="B11" s="10" t="s">
        <v>49</v>
      </c>
      <c r="C11" s="11" t="s">
        <v>24</v>
      </c>
      <c r="D11" s="11" t="s">
        <v>50</v>
      </c>
      <c r="E11" s="13" t="s">
        <v>51</v>
      </c>
      <c r="F11" s="14">
        <v>1</v>
      </c>
      <c r="G11" s="11" t="s">
        <v>31</v>
      </c>
      <c r="H11" s="21">
        <v>2000</v>
      </c>
      <c r="I11" s="15">
        <f t="shared" si="0"/>
        <v>2000</v>
      </c>
    </row>
    <row r="12" s="1" customFormat="1" ht="19" customHeight="1" spans="1:9">
      <c r="A12" s="9">
        <v>10</v>
      </c>
      <c r="B12" s="10" t="s">
        <v>118</v>
      </c>
      <c r="C12" s="11" t="s">
        <v>24</v>
      </c>
      <c r="D12" s="12" t="s">
        <v>119</v>
      </c>
      <c r="E12" s="18" t="s">
        <v>120</v>
      </c>
      <c r="F12" s="14">
        <v>7</v>
      </c>
      <c r="G12" s="11" t="s">
        <v>48</v>
      </c>
      <c r="H12" s="15">
        <v>75</v>
      </c>
      <c r="I12" s="15">
        <f t="shared" si="0"/>
        <v>525</v>
      </c>
    </row>
    <row r="13" s="1" customFormat="1" ht="19" customHeight="1" spans="1:9">
      <c r="A13" s="9">
        <v>11</v>
      </c>
      <c r="B13" s="10" t="s">
        <v>61</v>
      </c>
      <c r="C13" s="11" t="s">
        <v>24</v>
      </c>
      <c r="D13" s="19" t="s">
        <v>94</v>
      </c>
      <c r="E13" s="20" t="s">
        <v>95</v>
      </c>
      <c r="F13" s="14">
        <v>6</v>
      </c>
      <c r="G13" s="11" t="s">
        <v>44</v>
      </c>
      <c r="H13" s="15">
        <v>770</v>
      </c>
      <c r="I13" s="15">
        <f t="shared" si="0"/>
        <v>4620</v>
      </c>
    </row>
    <row r="14" s="1" customFormat="1" ht="19" customHeight="1" spans="1:9">
      <c r="A14" s="9">
        <v>12</v>
      </c>
      <c r="B14" s="10" t="s">
        <v>61</v>
      </c>
      <c r="C14" s="11" t="s">
        <v>24</v>
      </c>
      <c r="D14" s="19" t="s">
        <v>62</v>
      </c>
      <c r="E14" s="20" t="s">
        <v>63</v>
      </c>
      <c r="F14" s="14">
        <v>4</v>
      </c>
      <c r="G14" s="11" t="s">
        <v>44</v>
      </c>
      <c r="H14" s="15">
        <v>978.25</v>
      </c>
      <c r="I14" s="15">
        <f t="shared" si="0"/>
        <v>3913</v>
      </c>
    </row>
    <row r="15" s="1" customFormat="1" ht="19" customHeight="1" spans="1:9">
      <c r="A15" s="9">
        <v>13</v>
      </c>
      <c r="B15" s="10" t="s">
        <v>52</v>
      </c>
      <c r="C15" s="11" t="s">
        <v>24</v>
      </c>
      <c r="D15" s="11" t="s">
        <v>53</v>
      </c>
      <c r="E15" s="18" t="s">
        <v>54</v>
      </c>
      <c r="F15" s="14">
        <v>1</v>
      </c>
      <c r="G15" s="11" t="s">
        <v>27</v>
      </c>
      <c r="H15" s="21">
        <v>2023.33333333333</v>
      </c>
      <c r="I15" s="15">
        <f t="shared" si="0"/>
        <v>2023.33333333333</v>
      </c>
    </row>
    <row r="16" s="1" customFormat="1" ht="19" customHeight="1" spans="1:9">
      <c r="A16" s="9">
        <v>14</v>
      </c>
      <c r="B16" s="22" t="s">
        <v>55</v>
      </c>
      <c r="C16" s="11" t="s">
        <v>24</v>
      </c>
      <c r="D16" s="11" t="s">
        <v>56</v>
      </c>
      <c r="E16" s="18" t="s">
        <v>57</v>
      </c>
      <c r="F16" s="14">
        <v>1</v>
      </c>
      <c r="G16" s="11" t="s">
        <v>27</v>
      </c>
      <c r="H16" s="15">
        <v>1351</v>
      </c>
      <c r="I16" s="15">
        <f t="shared" si="0"/>
        <v>1351</v>
      </c>
    </row>
    <row r="17" s="1" customFormat="1" ht="19" customHeight="1" spans="1:9">
      <c r="A17" s="9">
        <v>15</v>
      </c>
      <c r="B17" s="10" t="s">
        <v>58</v>
      </c>
      <c r="C17" s="11" t="s">
        <v>24</v>
      </c>
      <c r="D17" s="23" t="s">
        <v>59</v>
      </c>
      <c r="E17" s="24" t="s">
        <v>60</v>
      </c>
      <c r="F17" s="14">
        <v>1</v>
      </c>
      <c r="G17" s="11" t="s">
        <v>27</v>
      </c>
      <c r="H17" s="15">
        <v>1318.66666666667</v>
      </c>
      <c r="I17" s="15">
        <f t="shared" si="0"/>
        <v>1318.66666666667</v>
      </c>
    </row>
    <row r="18" s="1" customFormat="1" ht="19" customHeight="1" spans="1:9">
      <c r="A18" s="9">
        <v>16</v>
      </c>
      <c r="B18" s="10" t="s">
        <v>122</v>
      </c>
      <c r="C18" s="11" t="s">
        <v>24</v>
      </c>
      <c r="D18" s="47" t="s">
        <v>123</v>
      </c>
      <c r="E18" s="48" t="s">
        <v>124</v>
      </c>
      <c r="F18" s="14">
        <v>4</v>
      </c>
      <c r="G18" s="11" t="s">
        <v>27</v>
      </c>
      <c r="H18" s="15">
        <v>3700</v>
      </c>
      <c r="I18" s="15">
        <f t="shared" si="0"/>
        <v>14800</v>
      </c>
    </row>
    <row r="19" s="1" customFormat="1" ht="19" customHeight="1" spans="1:9">
      <c r="A19" s="9">
        <v>17</v>
      </c>
      <c r="B19" s="10" t="s">
        <v>67</v>
      </c>
      <c r="C19" s="11" t="s">
        <v>24</v>
      </c>
      <c r="D19" s="26" t="s">
        <v>68</v>
      </c>
      <c r="E19" s="27" t="s">
        <v>69</v>
      </c>
      <c r="F19" s="14">
        <v>2</v>
      </c>
      <c r="G19" s="11" t="s">
        <v>31</v>
      </c>
      <c r="H19" s="21">
        <v>3417.5</v>
      </c>
      <c r="I19" s="15">
        <f t="shared" si="0"/>
        <v>6835</v>
      </c>
    </row>
    <row r="20" s="1" customFormat="1" ht="19" customHeight="1" spans="1:9">
      <c r="A20" s="9">
        <v>18</v>
      </c>
      <c r="B20" s="10" t="s">
        <v>73</v>
      </c>
      <c r="C20" s="11" t="s">
        <v>24</v>
      </c>
      <c r="D20" s="26" t="s">
        <v>71</v>
      </c>
      <c r="E20" s="24" t="s">
        <v>75</v>
      </c>
      <c r="F20" s="14">
        <v>1</v>
      </c>
      <c r="G20" s="11" t="s">
        <v>31</v>
      </c>
      <c r="H20" s="15">
        <v>3549</v>
      </c>
      <c r="I20" s="15">
        <f t="shared" si="0"/>
        <v>3549</v>
      </c>
    </row>
    <row r="21" s="1" customFormat="1" ht="19" customHeight="1" spans="1:9">
      <c r="A21" s="9">
        <v>19</v>
      </c>
      <c r="B21" s="10" t="s">
        <v>70</v>
      </c>
      <c r="C21" s="11" t="s">
        <v>24</v>
      </c>
      <c r="D21" s="23" t="s">
        <v>74</v>
      </c>
      <c r="E21" s="24" t="s">
        <v>72</v>
      </c>
      <c r="F21" s="14">
        <v>1</v>
      </c>
      <c r="G21" s="11" t="s">
        <v>27</v>
      </c>
      <c r="H21" s="49">
        <v>1100</v>
      </c>
      <c r="I21" s="15">
        <f t="shared" si="0"/>
        <v>1100</v>
      </c>
    </row>
    <row r="22" s="1" customFormat="1" ht="19" customHeight="1" spans="1:9">
      <c r="A22" s="9">
        <v>20</v>
      </c>
      <c r="B22" s="10" t="s">
        <v>76</v>
      </c>
      <c r="C22" s="28" t="s">
        <v>77</v>
      </c>
      <c r="D22" s="28" t="s">
        <v>78</v>
      </c>
      <c r="E22" s="18" t="s">
        <v>96</v>
      </c>
      <c r="F22" s="14">
        <v>1</v>
      </c>
      <c r="G22" s="11" t="s">
        <v>27</v>
      </c>
      <c r="H22" s="15">
        <v>1895</v>
      </c>
      <c r="I22" s="15">
        <f t="shared" si="0"/>
        <v>1895</v>
      </c>
    </row>
    <row r="23" s="1" customFormat="1" ht="19" customHeight="1" spans="1:9">
      <c r="A23" s="9">
        <v>21</v>
      </c>
      <c r="B23" s="10" t="s">
        <v>80</v>
      </c>
      <c r="C23" s="28" t="s">
        <v>77</v>
      </c>
      <c r="D23" s="28" t="s">
        <v>78</v>
      </c>
      <c r="E23" s="18" t="s">
        <v>81</v>
      </c>
      <c r="F23" s="14">
        <v>1</v>
      </c>
      <c r="G23" s="11" t="s">
        <v>82</v>
      </c>
      <c r="H23" s="15">
        <v>3200</v>
      </c>
      <c r="I23" s="15">
        <f t="shared" si="0"/>
        <v>3200</v>
      </c>
    </row>
    <row r="24" s="1" customFormat="1" ht="19" customHeight="1" spans="1:9">
      <c r="A24" s="9">
        <v>22</v>
      </c>
      <c r="B24" s="10" t="s">
        <v>121</v>
      </c>
      <c r="C24" s="28"/>
      <c r="D24" s="28" t="s">
        <v>78</v>
      </c>
      <c r="E24" s="18" t="s">
        <v>84</v>
      </c>
      <c r="F24" s="14">
        <v>1</v>
      </c>
      <c r="G24" s="11" t="s">
        <v>82</v>
      </c>
      <c r="H24" s="15">
        <v>3000</v>
      </c>
      <c r="I24" s="15">
        <f t="shared" si="0"/>
        <v>3000</v>
      </c>
    </row>
    <row r="25" s="1" customFormat="1" ht="19" customHeight="1" spans="1:9">
      <c r="A25" s="9">
        <v>23</v>
      </c>
      <c r="B25" s="10" t="s">
        <v>85</v>
      </c>
      <c r="C25" s="28"/>
      <c r="D25" s="28" t="s">
        <v>78</v>
      </c>
      <c r="E25" s="18" t="s">
        <v>86</v>
      </c>
      <c r="F25" s="14">
        <v>1</v>
      </c>
      <c r="G25" s="11" t="s">
        <v>82</v>
      </c>
      <c r="H25" s="15">
        <v>7000</v>
      </c>
      <c r="I25" s="15">
        <f t="shared" si="0"/>
        <v>7000</v>
      </c>
    </row>
    <row r="26" s="1" customFormat="1" customHeight="1" spans="1:9">
      <c r="A26" s="44" t="s">
        <v>87</v>
      </c>
      <c r="B26" s="44"/>
      <c r="C26" s="44"/>
      <c r="D26" s="44"/>
      <c r="E26" s="44"/>
      <c r="F26" s="44"/>
      <c r="G26" s="44"/>
      <c r="H26" s="15"/>
      <c r="I26" s="32">
        <f>SUM(I3:I25)</f>
        <v>124576</v>
      </c>
    </row>
    <row r="27" s="1" customFormat="1" customHeight="1" spans="1:9">
      <c r="E27" s="33"/>
      <c r="H27" s="4"/>
      <c r="I27" s="4"/>
    </row>
    <row r="28" s="1" customFormat="1" customHeight="1" spans="1:9">
      <c r="H28" s="34"/>
      <c r="I28" s="34"/>
    </row>
    <row r="29" s="1" customFormat="1" customHeight="1" spans="1:9">
      <c r="E29" s="3"/>
      <c r="H29" s="34"/>
      <c r="I29" s="34"/>
    </row>
  </sheetData>
  <mergeCells count="1">
    <mergeCell ref="A26:G26"/>
  </mergeCells>
  <conditionalFormatting sqref="D3">
    <cfRule type="duplicateValues" dxfId="0" priority="12"/>
  </conditionalFormatting>
  <conditionalFormatting sqref="D4">
    <cfRule type="duplicateValues" dxfId="0" priority="11"/>
  </conditionalFormatting>
  <conditionalFormatting sqref="D5">
    <cfRule type="duplicateValues" dxfId="0" priority="10"/>
  </conditionalFormatting>
  <conditionalFormatting sqref="D6">
    <cfRule type="duplicateValues" dxfId="0" priority="6"/>
  </conditionalFormatting>
  <conditionalFormatting sqref="D13">
    <cfRule type="duplicateValues" dxfId="0" priority="1"/>
  </conditionalFormatting>
  <conditionalFormatting sqref="D14">
    <cfRule type="duplicateValues" dxfId="0" priority="2"/>
  </conditionalFormatting>
  <conditionalFormatting sqref="D15">
    <cfRule type="duplicateValues" dxfId="0" priority="14"/>
  </conditionalFormatting>
  <conditionalFormatting sqref="D16">
    <cfRule type="duplicateValues" dxfId="0" priority="13"/>
  </conditionalFormatting>
  <conditionalFormatting sqref="D17">
    <cfRule type="duplicateValues" dxfId="0" priority="9"/>
  </conditionalFormatting>
  <conditionalFormatting sqref="D18">
    <cfRule type="duplicateValues" dxfId="0" priority="4"/>
  </conditionalFormatting>
  <conditionalFormatting sqref="D19">
    <cfRule type="duplicateValues" dxfId="0" priority="5"/>
  </conditionalFormatting>
  <conditionalFormatting sqref="D8:D11">
    <cfRule type="duplicateValues" dxfId="0" priority="3"/>
  </conditionalFormatting>
  <conditionalFormatting sqref="D20:D21">
    <cfRule type="duplicateValues" dxfId="0" priority="7"/>
  </conditionalFormatting>
  <conditionalFormatting sqref="D7 D12">
    <cfRule type="duplicateValues" dxfId="0" priority="8"/>
  </conditionalFormatting>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3"/>
  <sheetViews>
    <sheetView workbookViewId="0">
      <pane xSplit="5" ySplit="1" topLeftCell="F2" activePane="bottomRight" state="frozen"/>
      <selection/>
      <selection pane="topRight"/>
      <selection pane="bottomLeft"/>
      <selection pane="bottomRight" activeCell="E23" sqref="E23:E24"/>
    </sheetView>
  </sheetViews>
  <sheetFormatPr defaultColWidth="10.7727272727273" defaultRowHeight="20" customHeight="1"/>
  <cols>
    <col min="1" max="1" width="10.7727272727273" style="1" customWidth="1"/>
    <col min="2" max="2" width="25.5363636363636" style="1" customWidth="1"/>
    <col min="3" max="4" width="9.66363636363636" style="1" customWidth="1"/>
    <col min="5" max="5" width="23.6272727272727" style="3" customWidth="1"/>
    <col min="6" max="7" width="11.4454545454545" style="1" customWidth="1"/>
    <col min="8" max="9" width="19.8818181818182" style="4" customWidth="1"/>
    <col min="10" max="16374" width="10.7727272727273" style="1" customWidth="1"/>
    <col min="16375" max="16384" width="10.7727272727273" style="1"/>
  </cols>
  <sheetData>
    <row r="1" s="35" customFormat="1" customHeight="1" spans="1:9">
      <c r="A1" s="5" t="s">
        <v>1</v>
      </c>
      <c r="B1" s="5" t="s">
        <v>14</v>
      </c>
      <c r="C1" s="5" t="s">
        <v>15</v>
      </c>
      <c r="D1" s="5" t="s">
        <v>16</v>
      </c>
      <c r="E1" s="5" t="s">
        <v>17</v>
      </c>
      <c r="F1" s="5" t="s">
        <v>18</v>
      </c>
      <c r="G1" s="5" t="s">
        <v>19</v>
      </c>
      <c r="H1" s="6" t="s">
        <v>20</v>
      </c>
      <c r="I1" s="6" t="s">
        <v>21</v>
      </c>
    </row>
    <row r="2" s="36" customFormat="1" customHeight="1" spans="1:9">
      <c r="A2" s="36" t="s">
        <v>88</v>
      </c>
      <c r="H2" s="37"/>
      <c r="I2" s="37"/>
    </row>
    <row r="3" s="1" customFormat="1" customHeight="1" spans="1:9">
      <c r="A3" s="9">
        <v>1</v>
      </c>
      <c r="B3" s="10" t="s">
        <v>23</v>
      </c>
      <c r="C3" s="11" t="s">
        <v>24</v>
      </c>
      <c r="D3" s="12" t="s">
        <v>25</v>
      </c>
      <c r="E3" s="13" t="s">
        <v>26</v>
      </c>
      <c r="F3" s="14">
        <v>1</v>
      </c>
      <c r="G3" s="11" t="s">
        <v>27</v>
      </c>
      <c r="H3" s="15">
        <v>15966.6666666667</v>
      </c>
      <c r="I3" s="15">
        <f>H3*F3</f>
        <v>15966.6666666667</v>
      </c>
    </row>
    <row r="4" s="1" customFormat="1" customHeight="1" spans="1:9">
      <c r="A4" s="9">
        <v>2</v>
      </c>
      <c r="B4" s="10" t="s">
        <v>28</v>
      </c>
      <c r="C4" s="11" t="s">
        <v>24</v>
      </c>
      <c r="D4" s="12" t="s">
        <v>29</v>
      </c>
      <c r="E4" s="13" t="s">
        <v>30</v>
      </c>
      <c r="F4" s="14">
        <v>1</v>
      </c>
      <c r="G4" s="11" t="s">
        <v>31</v>
      </c>
      <c r="H4" s="15">
        <v>3710</v>
      </c>
      <c r="I4" s="15">
        <f t="shared" ref="I4:I18" si="0">H4*F4</f>
        <v>3710</v>
      </c>
    </row>
    <row r="5" s="1" customFormat="1" customHeight="1" spans="1:9">
      <c r="A5" s="9">
        <v>3</v>
      </c>
      <c r="B5" s="10" t="s">
        <v>32</v>
      </c>
      <c r="C5" s="11" t="s">
        <v>24</v>
      </c>
      <c r="D5" s="12" t="s">
        <v>33</v>
      </c>
      <c r="E5" s="13" t="s">
        <v>34</v>
      </c>
      <c r="F5" s="14">
        <v>1</v>
      </c>
      <c r="G5" s="11" t="s">
        <v>27</v>
      </c>
      <c r="H5" s="15">
        <v>2103.33333333333</v>
      </c>
      <c r="I5" s="15">
        <f t="shared" si="0"/>
        <v>2103.33333333333</v>
      </c>
    </row>
    <row r="6" s="1" customFormat="1" customHeight="1" spans="1:9">
      <c r="A6" s="9">
        <v>4</v>
      </c>
      <c r="B6" s="10" t="s">
        <v>89</v>
      </c>
      <c r="C6" s="11" t="s">
        <v>24</v>
      </c>
      <c r="D6" s="16" t="s">
        <v>90</v>
      </c>
      <c r="E6" s="17" t="s">
        <v>91</v>
      </c>
      <c r="F6" s="14">
        <v>1</v>
      </c>
      <c r="G6" s="11" t="s">
        <v>31</v>
      </c>
      <c r="H6" s="15">
        <v>1000</v>
      </c>
      <c r="I6" s="15">
        <f t="shared" si="0"/>
        <v>1000</v>
      </c>
    </row>
    <row r="7" s="1" customFormat="1" customHeight="1" spans="1:9">
      <c r="A7" s="9">
        <v>5</v>
      </c>
      <c r="B7" s="10" t="s">
        <v>35</v>
      </c>
      <c r="C7" s="11" t="s">
        <v>24</v>
      </c>
      <c r="D7" s="11" t="s">
        <v>36</v>
      </c>
      <c r="E7" s="13" t="s">
        <v>37</v>
      </c>
      <c r="F7" s="14">
        <v>16</v>
      </c>
      <c r="G7" s="11" t="s">
        <v>31</v>
      </c>
      <c r="H7" s="15">
        <v>2255.5</v>
      </c>
      <c r="I7" s="15">
        <f t="shared" si="0"/>
        <v>36088</v>
      </c>
    </row>
    <row r="8" s="1" customFormat="1" customHeight="1" spans="1:9">
      <c r="A8" s="9">
        <v>6</v>
      </c>
      <c r="B8" s="10" t="s">
        <v>61</v>
      </c>
      <c r="C8" s="11" t="s">
        <v>24</v>
      </c>
      <c r="D8" s="19" t="s">
        <v>62</v>
      </c>
      <c r="E8" s="20" t="s">
        <v>63</v>
      </c>
      <c r="F8" s="14">
        <v>4</v>
      </c>
      <c r="G8" s="11" t="s">
        <v>44</v>
      </c>
      <c r="H8" s="15">
        <v>978.25</v>
      </c>
      <c r="I8" s="15">
        <f t="shared" si="0"/>
        <v>3913</v>
      </c>
    </row>
    <row r="9" s="1" customFormat="1" customHeight="1" spans="1:9">
      <c r="A9" s="9">
        <v>7</v>
      </c>
      <c r="B9" s="10" t="s">
        <v>52</v>
      </c>
      <c r="C9" s="11" t="s">
        <v>24</v>
      </c>
      <c r="D9" s="11" t="s">
        <v>53</v>
      </c>
      <c r="E9" s="18" t="s">
        <v>54</v>
      </c>
      <c r="F9" s="14">
        <v>1</v>
      </c>
      <c r="G9" s="11" t="s">
        <v>27</v>
      </c>
      <c r="H9" s="15">
        <v>2023.33333333333</v>
      </c>
      <c r="I9" s="15">
        <f t="shared" si="0"/>
        <v>2023.33333333333</v>
      </c>
    </row>
    <row r="10" s="1" customFormat="1" customHeight="1" spans="1:9">
      <c r="A10" s="9">
        <v>8</v>
      </c>
      <c r="B10" s="22" t="s">
        <v>55</v>
      </c>
      <c r="C10" s="11" t="s">
        <v>24</v>
      </c>
      <c r="D10" s="11" t="s">
        <v>56</v>
      </c>
      <c r="E10" s="18" t="s">
        <v>57</v>
      </c>
      <c r="F10" s="14">
        <v>1</v>
      </c>
      <c r="G10" s="11" t="s">
        <v>27</v>
      </c>
      <c r="H10" s="15">
        <v>1351</v>
      </c>
      <c r="I10" s="15">
        <f t="shared" si="0"/>
        <v>1351</v>
      </c>
    </row>
    <row r="11" s="1" customFormat="1" customHeight="1" spans="1:9">
      <c r="A11" s="9">
        <v>9</v>
      </c>
      <c r="B11" s="10" t="s">
        <v>58</v>
      </c>
      <c r="C11" s="11" t="s">
        <v>24</v>
      </c>
      <c r="D11" s="23" t="s">
        <v>59</v>
      </c>
      <c r="E11" s="24" t="s">
        <v>60</v>
      </c>
      <c r="F11" s="14">
        <v>1</v>
      </c>
      <c r="G11" s="11" t="s">
        <v>27</v>
      </c>
      <c r="H11" s="15">
        <v>1318.66666666667</v>
      </c>
      <c r="I11" s="15">
        <f t="shared" si="0"/>
        <v>1318.66666666667</v>
      </c>
    </row>
    <row r="12" s="1" customFormat="1" customHeight="1" spans="1:9">
      <c r="A12" s="9">
        <v>10</v>
      </c>
      <c r="B12" s="10" t="s">
        <v>64</v>
      </c>
      <c r="C12" s="11" t="s">
        <v>24</v>
      </c>
      <c r="D12" s="25" t="s">
        <v>65</v>
      </c>
      <c r="E12" s="18" t="s">
        <v>66</v>
      </c>
      <c r="F12" s="14">
        <v>2</v>
      </c>
      <c r="G12" s="11" t="s">
        <v>27</v>
      </c>
      <c r="H12" s="15">
        <v>8650</v>
      </c>
      <c r="I12" s="15">
        <f t="shared" si="0"/>
        <v>17300</v>
      </c>
    </row>
    <row r="13" s="1" customFormat="1" customHeight="1" spans="1:9">
      <c r="A13" s="9">
        <v>11</v>
      </c>
      <c r="B13" s="10" t="s">
        <v>67</v>
      </c>
      <c r="C13" s="11" t="s">
        <v>24</v>
      </c>
      <c r="D13" s="26" t="s">
        <v>68</v>
      </c>
      <c r="E13" s="27" t="s">
        <v>69</v>
      </c>
      <c r="F13" s="14">
        <v>2</v>
      </c>
      <c r="G13" s="11" t="s">
        <v>31</v>
      </c>
      <c r="H13" s="15">
        <v>3417.5</v>
      </c>
      <c r="I13" s="15">
        <f t="shared" si="0"/>
        <v>6835</v>
      </c>
    </row>
    <row r="14" s="1" customFormat="1" customHeight="1" spans="1:9">
      <c r="A14" s="9">
        <v>12</v>
      </c>
      <c r="B14" s="10" t="s">
        <v>73</v>
      </c>
      <c r="C14" s="11" t="s">
        <v>24</v>
      </c>
      <c r="D14" s="26" t="s">
        <v>71</v>
      </c>
      <c r="E14" s="24" t="s">
        <v>75</v>
      </c>
      <c r="F14" s="14">
        <v>1</v>
      </c>
      <c r="G14" s="11" t="s">
        <v>31</v>
      </c>
      <c r="H14" s="21">
        <v>3549</v>
      </c>
      <c r="I14" s="15">
        <f t="shared" si="0"/>
        <v>3549</v>
      </c>
    </row>
    <row r="15" s="1" customFormat="1" customHeight="1" spans="1:9">
      <c r="A15" s="9">
        <v>13</v>
      </c>
      <c r="B15" s="10" t="s">
        <v>76</v>
      </c>
      <c r="C15" s="28" t="s">
        <v>77</v>
      </c>
      <c r="D15" s="28" t="s">
        <v>78</v>
      </c>
      <c r="E15" s="18" t="s">
        <v>96</v>
      </c>
      <c r="F15" s="14">
        <v>1</v>
      </c>
      <c r="G15" s="11" t="s">
        <v>27</v>
      </c>
      <c r="H15" s="15">
        <v>1895</v>
      </c>
      <c r="I15" s="15">
        <f t="shared" si="0"/>
        <v>1895</v>
      </c>
    </row>
    <row r="16" s="1" customFormat="1" customHeight="1" spans="1:9">
      <c r="A16" s="9">
        <v>14</v>
      </c>
      <c r="B16" s="10" t="s">
        <v>80</v>
      </c>
      <c r="C16" s="28" t="s">
        <v>77</v>
      </c>
      <c r="D16" s="28" t="s">
        <v>78</v>
      </c>
      <c r="E16" s="18" t="s">
        <v>81</v>
      </c>
      <c r="F16" s="14">
        <v>1</v>
      </c>
      <c r="G16" s="11" t="s">
        <v>82</v>
      </c>
      <c r="H16" s="15">
        <v>3200</v>
      </c>
      <c r="I16" s="15">
        <f t="shared" si="0"/>
        <v>3200</v>
      </c>
    </row>
    <row r="17" s="1" customFormat="1" customHeight="1" spans="1:9">
      <c r="A17" s="9">
        <v>15</v>
      </c>
      <c r="B17" s="10" t="s">
        <v>121</v>
      </c>
      <c r="C17" s="28"/>
      <c r="D17" s="28" t="s">
        <v>78</v>
      </c>
      <c r="E17" s="18" t="s">
        <v>84</v>
      </c>
      <c r="F17" s="14">
        <v>1</v>
      </c>
      <c r="G17" s="11" t="s">
        <v>82</v>
      </c>
      <c r="H17" s="15">
        <v>3000</v>
      </c>
      <c r="I17" s="15">
        <f t="shared" si="0"/>
        <v>3000</v>
      </c>
    </row>
    <row r="18" s="1" customFormat="1" customHeight="1" spans="1:9">
      <c r="A18" s="9">
        <v>16</v>
      </c>
      <c r="B18" s="10" t="s">
        <v>85</v>
      </c>
      <c r="C18" s="28"/>
      <c r="D18" s="28" t="s">
        <v>78</v>
      </c>
      <c r="E18" s="18" t="s">
        <v>86</v>
      </c>
      <c r="F18" s="14">
        <v>1</v>
      </c>
      <c r="G18" s="11" t="s">
        <v>82</v>
      </c>
      <c r="H18" s="15">
        <v>7700</v>
      </c>
      <c r="I18" s="15">
        <f t="shared" si="0"/>
        <v>7700</v>
      </c>
    </row>
    <row r="19" s="1" customFormat="1" customHeight="1" spans="1:9">
      <c r="A19" s="44" t="s">
        <v>97</v>
      </c>
      <c r="B19" s="44"/>
      <c r="C19" s="44"/>
      <c r="D19" s="44"/>
      <c r="E19" s="44"/>
      <c r="F19" s="44"/>
      <c r="G19" s="44"/>
      <c r="H19" s="15"/>
      <c r="I19" s="32">
        <f>SUM(I3:I18)</f>
        <v>110953</v>
      </c>
    </row>
    <row r="20" s="1" customFormat="1" ht="17" customHeight="1" spans="1:9">
      <c r="E20" s="33"/>
      <c r="F20" s="1"/>
      <c r="G20" s="1"/>
      <c r="H20" s="4"/>
      <c r="I20" s="4"/>
    </row>
    <row r="21" s="1" customFormat="1" hidden="1" customHeight="1" spans="1:9">
      <c r="H21" s="34"/>
      <c r="I21" s="34"/>
    </row>
    <row r="22" s="1" customFormat="1" hidden="1" customHeight="1" spans="1:9">
      <c r="E22" s="3"/>
      <c r="F22" s="1"/>
      <c r="G22" s="1"/>
      <c r="H22" s="34"/>
      <c r="I22" s="34"/>
    </row>
    <row r="23" s="36" customFormat="1" customHeight="1" spans="1:9">
      <c r="A23" s="7" t="s">
        <v>98</v>
      </c>
      <c r="B23" s="7"/>
      <c r="C23" s="7"/>
      <c r="D23" s="7"/>
      <c r="E23" s="7"/>
      <c r="F23" s="7"/>
      <c r="G23" s="7"/>
      <c r="H23" s="8"/>
      <c r="I23" s="8"/>
    </row>
    <row r="24" s="1" customFormat="1" customHeight="1" spans="1:9">
      <c r="A24" s="9">
        <v>1</v>
      </c>
      <c r="B24" s="10" t="s">
        <v>99</v>
      </c>
      <c r="C24" s="11" t="s">
        <v>24</v>
      </c>
      <c r="D24" s="11" t="s">
        <v>100</v>
      </c>
      <c r="E24" s="13" t="s">
        <v>101</v>
      </c>
      <c r="F24" s="14">
        <v>2</v>
      </c>
      <c r="G24" s="11" t="s">
        <v>44</v>
      </c>
      <c r="H24" s="15">
        <v>7266</v>
      </c>
      <c r="I24" s="15">
        <f>H24*F24</f>
        <v>14532</v>
      </c>
    </row>
    <row r="25" s="1" customFormat="1" customHeight="1" spans="1:9">
      <c r="A25" s="9">
        <v>2</v>
      </c>
      <c r="B25" s="10" t="s">
        <v>102</v>
      </c>
      <c r="C25" s="11" t="s">
        <v>24</v>
      </c>
      <c r="D25" s="12" t="s">
        <v>103</v>
      </c>
      <c r="E25" s="13" t="s">
        <v>104</v>
      </c>
      <c r="F25" s="14">
        <v>2</v>
      </c>
      <c r="G25" s="11" t="s">
        <v>27</v>
      </c>
      <c r="H25" s="15">
        <v>5283.33333333333</v>
      </c>
      <c r="I25" s="15">
        <f t="shared" ref="I25:I31" si="1">H25*F25</f>
        <v>10566.6666666667</v>
      </c>
    </row>
    <row r="26" s="1" customFormat="1" customHeight="1" spans="1:9">
      <c r="A26" s="9">
        <v>3</v>
      </c>
      <c r="B26" s="10" t="s">
        <v>105</v>
      </c>
      <c r="C26" s="11" t="s">
        <v>24</v>
      </c>
      <c r="D26" s="38" t="s">
        <v>106</v>
      </c>
      <c r="E26" s="39" t="s">
        <v>107</v>
      </c>
      <c r="F26" s="14">
        <v>1</v>
      </c>
      <c r="G26" s="11" t="s">
        <v>27</v>
      </c>
      <c r="H26" s="15">
        <v>2500</v>
      </c>
      <c r="I26" s="15">
        <f t="shared" si="1"/>
        <v>2500</v>
      </c>
    </row>
    <row r="27" s="1" customFormat="1" customHeight="1" spans="1:9">
      <c r="A27" s="9">
        <v>4</v>
      </c>
      <c r="B27" s="10" t="s">
        <v>108</v>
      </c>
      <c r="C27" s="11" t="s">
        <v>24</v>
      </c>
      <c r="D27" s="40" t="s">
        <v>109</v>
      </c>
      <c r="E27" s="41" t="s">
        <v>110</v>
      </c>
      <c r="F27" s="14">
        <v>1</v>
      </c>
      <c r="G27" s="11" t="s">
        <v>27</v>
      </c>
      <c r="H27" s="15">
        <v>6888.5</v>
      </c>
      <c r="I27" s="15">
        <f t="shared" si="1"/>
        <v>6888.5</v>
      </c>
    </row>
    <row r="28" s="1" customFormat="1" customHeight="1" spans="1:9">
      <c r="A28" s="9">
        <v>5</v>
      </c>
      <c r="B28" s="10" t="s">
        <v>111</v>
      </c>
      <c r="C28" s="11" t="s">
        <v>24</v>
      </c>
      <c r="D28" s="42" t="s">
        <v>112</v>
      </c>
      <c r="E28" s="43" t="s">
        <v>113</v>
      </c>
      <c r="F28" s="14">
        <v>2</v>
      </c>
      <c r="G28" s="11" t="s">
        <v>31</v>
      </c>
      <c r="H28" s="15">
        <v>3763.33333333333</v>
      </c>
      <c r="I28" s="15">
        <f t="shared" si="1"/>
        <v>7526.66666666666</v>
      </c>
    </row>
    <row r="29" s="1" customFormat="1" customHeight="1" spans="1:9">
      <c r="A29" s="9">
        <v>6</v>
      </c>
      <c r="B29" s="10" t="s">
        <v>114</v>
      </c>
      <c r="C29" s="28" t="s">
        <v>77</v>
      </c>
      <c r="D29" s="28" t="s">
        <v>78</v>
      </c>
      <c r="E29" s="18" t="s">
        <v>115</v>
      </c>
      <c r="F29" s="14">
        <v>1</v>
      </c>
      <c r="G29" s="11" t="s">
        <v>27</v>
      </c>
      <c r="H29" s="15">
        <v>1275.33333333333</v>
      </c>
      <c r="I29" s="15">
        <f t="shared" si="1"/>
        <v>1275.33333333333</v>
      </c>
    </row>
    <row r="30" s="1" customFormat="1" customHeight="1" spans="1:9">
      <c r="A30" s="9">
        <v>7</v>
      </c>
      <c r="B30" s="10" t="s">
        <v>80</v>
      </c>
      <c r="C30" s="28" t="s">
        <v>77</v>
      </c>
      <c r="D30" s="28" t="s">
        <v>78</v>
      </c>
      <c r="E30" s="18" t="s">
        <v>116</v>
      </c>
      <c r="F30" s="14">
        <v>1</v>
      </c>
      <c r="G30" s="11" t="s">
        <v>82</v>
      </c>
      <c r="H30" s="15">
        <v>1000</v>
      </c>
      <c r="I30" s="15">
        <f t="shared" si="1"/>
        <v>1000</v>
      </c>
    </row>
    <row r="31" s="1" customFormat="1" customHeight="1" spans="1:9">
      <c r="A31" s="9">
        <v>8</v>
      </c>
      <c r="B31" s="10" t="s">
        <v>85</v>
      </c>
      <c r="C31" s="10"/>
      <c r="D31" s="28" t="s">
        <v>78</v>
      </c>
      <c r="E31" s="18" t="s">
        <v>86</v>
      </c>
      <c r="F31" s="14">
        <v>1</v>
      </c>
      <c r="G31" s="11" t="s">
        <v>82</v>
      </c>
      <c r="H31" s="29">
        <v>3000</v>
      </c>
      <c r="I31" s="15">
        <f t="shared" si="1"/>
        <v>3000</v>
      </c>
    </row>
    <row r="32" s="1" customFormat="1" customHeight="1" spans="1:9">
      <c r="A32" s="44" t="s">
        <v>97</v>
      </c>
      <c r="B32" s="44"/>
      <c r="C32" s="44"/>
      <c r="D32" s="44"/>
      <c r="E32" s="44"/>
      <c r="F32" s="44"/>
      <c r="G32" s="44"/>
      <c r="H32" s="46"/>
      <c r="I32" s="32">
        <f>SUM(I24:I31)</f>
        <v>47289.1666666666</v>
      </c>
    </row>
    <row r="33" customHeight="1" spans="1:9">
      <c r="A33" s="44" t="s">
        <v>87</v>
      </c>
      <c r="B33" s="44"/>
      <c r="C33" s="44"/>
      <c r="D33" s="44"/>
      <c r="E33" s="44"/>
      <c r="F33" s="44"/>
      <c r="G33" s="44"/>
      <c r="H33" s="46"/>
      <c r="I33" s="32">
        <f>SUM(I19,I32)</f>
        <v>158242.166666667</v>
      </c>
    </row>
  </sheetData>
  <mergeCells count="3">
    <mergeCell ref="A19:G19"/>
    <mergeCell ref="A32:G32"/>
    <mergeCell ref="A33:G33"/>
  </mergeCells>
  <conditionalFormatting sqref="D3">
    <cfRule type="duplicateValues" dxfId="0" priority="15"/>
  </conditionalFormatting>
  <conditionalFormatting sqref="D4">
    <cfRule type="duplicateValues" dxfId="0" priority="14"/>
  </conditionalFormatting>
  <conditionalFormatting sqref="D5">
    <cfRule type="duplicateValues" dxfId="0" priority="13"/>
  </conditionalFormatting>
  <conditionalFormatting sqref="D6">
    <cfRule type="duplicateValues" dxfId="0" priority="10"/>
  </conditionalFormatting>
  <conditionalFormatting sqref="D7">
    <cfRule type="duplicateValues" dxfId="0" priority="8"/>
  </conditionalFormatting>
  <conditionalFormatting sqref="D8">
    <cfRule type="duplicateValues" dxfId="0" priority="6"/>
  </conditionalFormatting>
  <conditionalFormatting sqref="D9">
    <cfRule type="duplicateValues" dxfId="0" priority="17"/>
  </conditionalFormatting>
  <conditionalFormatting sqref="D10">
    <cfRule type="duplicateValues" dxfId="0" priority="16"/>
  </conditionalFormatting>
  <conditionalFormatting sqref="D11">
    <cfRule type="duplicateValues" dxfId="0" priority="12"/>
  </conditionalFormatting>
  <conditionalFormatting sqref="D12">
    <cfRule type="duplicateValues" dxfId="0" priority="7"/>
  </conditionalFormatting>
  <conditionalFormatting sqref="D13">
    <cfRule type="duplicateValues" dxfId="0" priority="9"/>
  </conditionalFormatting>
  <conditionalFormatting sqref="D14">
    <cfRule type="duplicateValues" dxfId="0" priority="11"/>
  </conditionalFormatting>
  <conditionalFormatting sqref="D24">
    <cfRule type="duplicateValues" dxfId="0" priority="5"/>
  </conditionalFormatting>
  <conditionalFormatting sqref="D25">
    <cfRule type="duplicateValues" dxfId="0" priority="4"/>
  </conditionalFormatting>
  <conditionalFormatting sqref="D26">
    <cfRule type="duplicateValues" dxfId="0" priority="3"/>
  </conditionalFormatting>
  <conditionalFormatting sqref="D27">
    <cfRule type="duplicateValues" dxfId="0" priority="2"/>
  </conditionalFormatting>
  <conditionalFormatting sqref="D28">
    <cfRule type="duplicateValues" dxfId="0" priority="1"/>
  </conditionalFormatting>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workbookViewId="0">
      <pane xSplit="5" ySplit="1" topLeftCell="F2" activePane="bottomRight" state="frozen"/>
      <selection/>
      <selection pane="topRight"/>
      <selection pane="bottomLeft"/>
      <selection pane="bottomRight" activeCell="D3" sqref="D3"/>
    </sheetView>
  </sheetViews>
  <sheetFormatPr defaultColWidth="10.7727272727273" defaultRowHeight="20" customHeight="1"/>
  <cols>
    <col min="1" max="1" width="10.7727272727273" style="1" customWidth="1"/>
    <col min="2" max="2" width="25.5363636363636" style="1" customWidth="1"/>
    <col min="3" max="4" width="10.5545454545455" style="1" customWidth="1"/>
    <col min="5" max="5" width="32.5" style="3" customWidth="1"/>
    <col min="6" max="7" width="11.4454545454545" style="1" customWidth="1"/>
    <col min="8" max="9" width="13.3818181818182" style="4" customWidth="1"/>
    <col min="10" max="16374" width="10.7727272727273" style="1" customWidth="1"/>
    <col min="16375" max="16384" width="10.7727272727273" style="1"/>
  </cols>
  <sheetData>
    <row r="1" s="35" customFormat="1" customHeight="1" spans="1:9">
      <c r="A1" s="5" t="s">
        <v>1</v>
      </c>
      <c r="B1" s="5" t="s">
        <v>14</v>
      </c>
      <c r="C1" s="5" t="s">
        <v>15</v>
      </c>
      <c r="D1" s="5" t="s">
        <v>16</v>
      </c>
      <c r="E1" s="5" t="s">
        <v>17</v>
      </c>
      <c r="F1" s="5" t="s">
        <v>18</v>
      </c>
      <c r="G1" s="5" t="s">
        <v>19</v>
      </c>
      <c r="H1" s="6" t="s">
        <v>20</v>
      </c>
      <c r="I1" s="6" t="s">
        <v>21</v>
      </c>
    </row>
    <row r="2" s="36" customFormat="1" customHeight="1" spans="1:9">
      <c r="A2" s="36" t="s">
        <v>22</v>
      </c>
      <c r="H2" s="37"/>
      <c r="I2" s="37"/>
    </row>
    <row r="3" s="1" customFormat="1" ht="21" customHeight="1" spans="1:9">
      <c r="A3" s="9">
        <v>1</v>
      </c>
      <c r="B3" s="10" t="s">
        <v>23</v>
      </c>
      <c r="C3" s="11" t="s">
        <v>24</v>
      </c>
      <c r="D3" s="12" t="s">
        <v>25</v>
      </c>
      <c r="E3" s="13" t="s">
        <v>26</v>
      </c>
      <c r="F3" s="14">
        <v>1</v>
      </c>
      <c r="G3" s="11" t="s">
        <v>27</v>
      </c>
      <c r="H3" s="15">
        <v>15966.6666666667</v>
      </c>
      <c r="I3" s="15">
        <f t="shared" ref="I3:I19" si="0">H3*F3</f>
        <v>15966.6666666667</v>
      </c>
    </row>
    <row r="4" s="1" customFormat="1" ht="21" customHeight="1" spans="1:9">
      <c r="A4" s="9">
        <v>2</v>
      </c>
      <c r="B4" s="10" t="s">
        <v>28</v>
      </c>
      <c r="C4" s="11" t="s">
        <v>24</v>
      </c>
      <c r="D4" s="12" t="s">
        <v>29</v>
      </c>
      <c r="E4" s="13" t="s">
        <v>30</v>
      </c>
      <c r="F4" s="14">
        <v>1</v>
      </c>
      <c r="G4" s="11" t="s">
        <v>31</v>
      </c>
      <c r="H4" s="15">
        <v>3710</v>
      </c>
      <c r="I4" s="15">
        <f t="shared" si="0"/>
        <v>3710</v>
      </c>
    </row>
    <row r="5" s="1" customFormat="1" ht="21" customHeight="1" spans="1:9">
      <c r="A5" s="9">
        <v>3</v>
      </c>
      <c r="B5" s="10" t="s">
        <v>32</v>
      </c>
      <c r="C5" s="11" t="s">
        <v>24</v>
      </c>
      <c r="D5" s="12" t="s">
        <v>33</v>
      </c>
      <c r="E5" s="13" t="s">
        <v>34</v>
      </c>
      <c r="F5" s="14">
        <v>1</v>
      </c>
      <c r="G5" s="11" t="s">
        <v>27</v>
      </c>
      <c r="H5" s="15">
        <v>2103.33333333333</v>
      </c>
      <c r="I5" s="15">
        <f t="shared" si="0"/>
        <v>2103.33333333333</v>
      </c>
    </row>
    <row r="6" s="1" customFormat="1" ht="21" customHeight="1" spans="1:9">
      <c r="A6" s="9">
        <v>4</v>
      </c>
      <c r="B6" s="10" t="s">
        <v>89</v>
      </c>
      <c r="C6" s="11" t="s">
        <v>24</v>
      </c>
      <c r="D6" s="16" t="s">
        <v>90</v>
      </c>
      <c r="E6" s="17" t="s">
        <v>91</v>
      </c>
      <c r="F6" s="14">
        <v>1</v>
      </c>
      <c r="G6" s="11" t="s">
        <v>31</v>
      </c>
      <c r="H6" s="15">
        <v>1000</v>
      </c>
      <c r="I6" s="15">
        <f t="shared" si="0"/>
        <v>1000</v>
      </c>
    </row>
    <row r="7" s="1" customFormat="1" ht="21" customHeight="1" spans="1:9">
      <c r="A7" s="9">
        <v>5</v>
      </c>
      <c r="B7" s="10" t="s">
        <v>118</v>
      </c>
      <c r="C7" s="11" t="s">
        <v>24</v>
      </c>
      <c r="D7" s="12" t="s">
        <v>119</v>
      </c>
      <c r="E7" s="18" t="s">
        <v>120</v>
      </c>
      <c r="F7" s="14">
        <v>12</v>
      </c>
      <c r="G7" s="11" t="s">
        <v>48</v>
      </c>
      <c r="H7" s="15">
        <v>75</v>
      </c>
      <c r="I7" s="15">
        <f t="shared" si="0"/>
        <v>900</v>
      </c>
    </row>
    <row r="8" s="1" customFormat="1" ht="21" customHeight="1" spans="1:9">
      <c r="A8" s="9">
        <v>6</v>
      </c>
      <c r="B8" s="10" t="s">
        <v>125</v>
      </c>
      <c r="C8" s="11" t="s">
        <v>24</v>
      </c>
      <c r="D8" s="45" t="s">
        <v>126</v>
      </c>
      <c r="E8" s="13" t="s">
        <v>127</v>
      </c>
      <c r="F8" s="14">
        <v>16</v>
      </c>
      <c r="G8" s="11" t="s">
        <v>48</v>
      </c>
      <c r="H8" s="15">
        <v>173.85</v>
      </c>
      <c r="I8" s="15">
        <f t="shared" si="0"/>
        <v>2781.6</v>
      </c>
    </row>
    <row r="9" s="1" customFormat="1" ht="21" customHeight="1" spans="1:9">
      <c r="A9" s="9">
        <v>7</v>
      </c>
      <c r="B9" s="10" t="s">
        <v>61</v>
      </c>
      <c r="C9" s="11" t="s">
        <v>24</v>
      </c>
      <c r="D9" s="19" t="s">
        <v>62</v>
      </c>
      <c r="E9" s="20" t="s">
        <v>63</v>
      </c>
      <c r="F9" s="14">
        <v>4</v>
      </c>
      <c r="G9" s="11" t="s">
        <v>44</v>
      </c>
      <c r="H9" s="15">
        <v>978.25</v>
      </c>
      <c r="I9" s="15">
        <f t="shared" si="0"/>
        <v>3913</v>
      </c>
    </row>
    <row r="10" s="1" customFormat="1" ht="21" customHeight="1" spans="1:9">
      <c r="A10" s="9">
        <v>8</v>
      </c>
      <c r="B10" s="10" t="s">
        <v>52</v>
      </c>
      <c r="C10" s="11" t="s">
        <v>24</v>
      </c>
      <c r="D10" s="11" t="s">
        <v>53</v>
      </c>
      <c r="E10" s="18" t="s">
        <v>54</v>
      </c>
      <c r="F10" s="14">
        <v>1</v>
      </c>
      <c r="G10" s="11" t="s">
        <v>27</v>
      </c>
      <c r="H10" s="21">
        <v>2023.33333333333</v>
      </c>
      <c r="I10" s="15">
        <f t="shared" si="0"/>
        <v>2023.33333333333</v>
      </c>
    </row>
    <row r="11" s="1" customFormat="1" ht="21" customHeight="1" spans="1:9">
      <c r="A11" s="9">
        <v>9</v>
      </c>
      <c r="B11" s="22" t="s">
        <v>55</v>
      </c>
      <c r="C11" s="11" t="s">
        <v>24</v>
      </c>
      <c r="D11" s="11" t="s">
        <v>56</v>
      </c>
      <c r="E11" s="18" t="s">
        <v>57</v>
      </c>
      <c r="F11" s="14">
        <v>1</v>
      </c>
      <c r="G11" s="11" t="s">
        <v>27</v>
      </c>
      <c r="H11" s="15">
        <v>1351</v>
      </c>
      <c r="I11" s="15">
        <f t="shared" si="0"/>
        <v>1351</v>
      </c>
    </row>
    <row r="12" s="1" customFormat="1" ht="21" customHeight="1" spans="1:9">
      <c r="A12" s="9">
        <v>10</v>
      </c>
      <c r="B12" s="10" t="s">
        <v>58</v>
      </c>
      <c r="C12" s="11" t="s">
        <v>24</v>
      </c>
      <c r="D12" s="23" t="s">
        <v>59</v>
      </c>
      <c r="E12" s="24" t="s">
        <v>60</v>
      </c>
      <c r="F12" s="14">
        <v>1</v>
      </c>
      <c r="G12" s="11" t="s">
        <v>27</v>
      </c>
      <c r="H12" s="15">
        <v>1022</v>
      </c>
      <c r="I12" s="15">
        <f t="shared" si="0"/>
        <v>1022</v>
      </c>
    </row>
    <row r="13" s="1" customFormat="1" ht="21" customHeight="1" spans="1:9">
      <c r="A13" s="9">
        <v>11</v>
      </c>
      <c r="B13" s="10" t="s">
        <v>64</v>
      </c>
      <c r="C13" s="11" t="s">
        <v>24</v>
      </c>
      <c r="D13" s="25" t="s">
        <v>65</v>
      </c>
      <c r="E13" s="18" t="s">
        <v>66</v>
      </c>
      <c r="F13" s="14">
        <v>2</v>
      </c>
      <c r="G13" s="11" t="s">
        <v>27</v>
      </c>
      <c r="H13" s="21">
        <v>8650</v>
      </c>
      <c r="I13" s="15">
        <f t="shared" si="0"/>
        <v>17300</v>
      </c>
    </row>
    <row r="14" s="1" customFormat="1" ht="21" customHeight="1" spans="1:9">
      <c r="A14" s="9">
        <v>12</v>
      </c>
      <c r="B14" s="10" t="s">
        <v>67</v>
      </c>
      <c r="C14" s="11" t="s">
        <v>24</v>
      </c>
      <c r="D14" s="26" t="s">
        <v>68</v>
      </c>
      <c r="E14" s="27" t="s">
        <v>69</v>
      </c>
      <c r="F14" s="14">
        <v>2</v>
      </c>
      <c r="G14" s="11" t="s">
        <v>31</v>
      </c>
      <c r="H14" s="21">
        <f>(2620+2150+2100+6800)/4</f>
        <v>3417.5</v>
      </c>
      <c r="I14" s="15">
        <f t="shared" si="0"/>
        <v>6835</v>
      </c>
    </row>
    <row r="15" s="1" customFormat="1" ht="21" customHeight="1" spans="1:9">
      <c r="A15" s="9">
        <v>13</v>
      </c>
      <c r="B15" s="10" t="s">
        <v>73</v>
      </c>
      <c r="C15" s="11" t="s">
        <v>24</v>
      </c>
      <c r="D15" s="26" t="s">
        <v>71</v>
      </c>
      <c r="E15" s="24" t="s">
        <v>75</v>
      </c>
      <c r="F15" s="14">
        <v>1</v>
      </c>
      <c r="G15" s="11" t="s">
        <v>31</v>
      </c>
      <c r="H15" s="15">
        <v>3549</v>
      </c>
      <c r="I15" s="15">
        <f t="shared" si="0"/>
        <v>3549</v>
      </c>
    </row>
    <row r="16" s="1" customFormat="1" ht="21" customHeight="1" spans="1:9">
      <c r="A16" s="9">
        <v>14</v>
      </c>
      <c r="B16" s="10" t="s">
        <v>76</v>
      </c>
      <c r="C16" s="28" t="s">
        <v>77</v>
      </c>
      <c r="D16" s="28" t="s">
        <v>78</v>
      </c>
      <c r="E16" s="18" t="s">
        <v>96</v>
      </c>
      <c r="F16" s="14">
        <v>1</v>
      </c>
      <c r="G16" s="11" t="s">
        <v>27</v>
      </c>
      <c r="H16" s="15">
        <f>(1755+1950+1980)/3</f>
        <v>1895</v>
      </c>
      <c r="I16" s="15">
        <f t="shared" si="0"/>
        <v>1895</v>
      </c>
    </row>
    <row r="17" s="1" customFormat="1" ht="21" customHeight="1" spans="1:9">
      <c r="A17" s="9">
        <v>15</v>
      </c>
      <c r="B17" s="10" t="s">
        <v>80</v>
      </c>
      <c r="C17" s="28" t="s">
        <v>77</v>
      </c>
      <c r="D17" s="28" t="s">
        <v>78</v>
      </c>
      <c r="E17" s="18" t="s">
        <v>81</v>
      </c>
      <c r="F17" s="14">
        <v>1</v>
      </c>
      <c r="G17" s="11" t="s">
        <v>82</v>
      </c>
      <c r="H17" s="15">
        <v>3200</v>
      </c>
      <c r="I17" s="15">
        <f t="shared" si="0"/>
        <v>3200</v>
      </c>
    </row>
    <row r="18" s="1" customFormat="1" ht="21" customHeight="1" spans="1:9">
      <c r="A18" s="9">
        <v>16</v>
      </c>
      <c r="B18" s="10" t="s">
        <v>121</v>
      </c>
      <c r="C18" s="28"/>
      <c r="D18" s="28" t="s">
        <v>78</v>
      </c>
      <c r="E18" s="18" t="s">
        <v>84</v>
      </c>
      <c r="F18" s="14">
        <v>1</v>
      </c>
      <c r="G18" s="11" t="s">
        <v>82</v>
      </c>
      <c r="H18" s="15">
        <v>3000</v>
      </c>
      <c r="I18" s="15">
        <f t="shared" si="0"/>
        <v>3000</v>
      </c>
    </row>
    <row r="19" s="1" customFormat="1" ht="21" customHeight="1" spans="1:9">
      <c r="A19" s="9">
        <v>17</v>
      </c>
      <c r="B19" s="10" t="s">
        <v>85</v>
      </c>
      <c r="C19" s="28"/>
      <c r="D19" s="28" t="s">
        <v>78</v>
      </c>
      <c r="E19" s="18" t="s">
        <v>86</v>
      </c>
      <c r="F19" s="14">
        <v>1</v>
      </c>
      <c r="G19" s="11" t="s">
        <v>82</v>
      </c>
      <c r="H19" s="15">
        <v>7000</v>
      </c>
      <c r="I19" s="15">
        <f t="shared" si="0"/>
        <v>7000</v>
      </c>
    </row>
    <row r="20" s="1" customFormat="1" customHeight="1" spans="1:9">
      <c r="A20" s="44" t="s">
        <v>87</v>
      </c>
      <c r="B20" s="44"/>
      <c r="C20" s="44"/>
      <c r="D20" s="44"/>
      <c r="E20" s="44"/>
      <c r="F20" s="44"/>
      <c r="G20" s="44"/>
      <c r="H20" s="15"/>
      <c r="I20" s="32">
        <f>SUM(I3:I19)</f>
        <v>77549.9333333333</v>
      </c>
    </row>
    <row r="21" s="1" customFormat="1" customHeight="1" spans="1:9">
      <c r="E21" s="33"/>
      <c r="H21" s="4"/>
      <c r="I21" s="4"/>
    </row>
    <row r="22" s="1" customFormat="1" customHeight="1" spans="1:9">
      <c r="E22" s="3"/>
      <c r="H22" s="34"/>
      <c r="I22" s="34"/>
    </row>
  </sheetData>
  <mergeCells count="1">
    <mergeCell ref="A20:G20"/>
  </mergeCells>
  <conditionalFormatting sqref="D3">
    <cfRule type="duplicateValues" dxfId="0" priority="10"/>
  </conditionalFormatting>
  <conditionalFormatting sqref="D4">
    <cfRule type="duplicateValues" dxfId="0" priority="9"/>
  </conditionalFormatting>
  <conditionalFormatting sqref="D5">
    <cfRule type="duplicateValues" dxfId="0" priority="8"/>
  </conditionalFormatting>
  <conditionalFormatting sqref="D6">
    <cfRule type="duplicateValues" dxfId="0" priority="5"/>
  </conditionalFormatting>
  <conditionalFormatting sqref="D9">
    <cfRule type="duplicateValues" dxfId="0" priority="1"/>
  </conditionalFormatting>
  <conditionalFormatting sqref="D10">
    <cfRule type="duplicateValues" dxfId="0" priority="12"/>
  </conditionalFormatting>
  <conditionalFormatting sqref="D11">
    <cfRule type="duplicateValues" dxfId="0" priority="11"/>
  </conditionalFormatting>
  <conditionalFormatting sqref="D12">
    <cfRule type="duplicateValues" dxfId="0" priority="7"/>
  </conditionalFormatting>
  <conditionalFormatting sqref="D13">
    <cfRule type="duplicateValues" dxfId="0" priority="2"/>
  </conditionalFormatting>
  <conditionalFormatting sqref="D14">
    <cfRule type="duplicateValues" dxfId="0" priority="4"/>
  </conditionalFormatting>
  <conditionalFormatting sqref="D15">
    <cfRule type="duplicateValues" dxfId="0" priority="6"/>
  </conditionalFormatting>
  <conditionalFormatting sqref="D7:D8">
    <cfRule type="duplicateValues" dxfId="0" priority="3"/>
  </conditionalFormatting>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workbookViewId="0">
      <selection activeCell="C1" sqref="C1:D1"/>
    </sheetView>
  </sheetViews>
  <sheetFormatPr defaultColWidth="10.7727272727273" defaultRowHeight="20" customHeight="1"/>
  <cols>
    <col min="1" max="1" width="10.7727272727273" style="1" customWidth="1"/>
    <col min="2" max="2" width="25.5363636363636" style="1" customWidth="1"/>
    <col min="3" max="3" width="13.2181818181818" style="1" customWidth="1"/>
    <col min="4" max="4" width="11.4454545454545" style="1" customWidth="1"/>
    <col min="5" max="5" width="13.3363636363636" style="3" customWidth="1"/>
    <col min="6" max="7" width="11.4454545454545" style="1" customWidth="1"/>
    <col min="8" max="9" width="16.2545454545455" style="4" customWidth="1"/>
    <col min="10" max="16374" width="10.7727272727273" style="1" customWidth="1"/>
    <col min="16375" max="16384" width="10.7727272727273" style="1"/>
  </cols>
  <sheetData>
    <row r="1" s="35" customFormat="1" customHeight="1" spans="1:9">
      <c r="A1" s="5" t="s">
        <v>1</v>
      </c>
      <c r="B1" s="5" t="s">
        <v>14</v>
      </c>
      <c r="C1" s="5" t="s">
        <v>15</v>
      </c>
      <c r="D1" s="5" t="s">
        <v>16</v>
      </c>
      <c r="E1" s="5" t="s">
        <v>17</v>
      </c>
      <c r="F1" s="5" t="s">
        <v>18</v>
      </c>
      <c r="G1" s="5" t="s">
        <v>19</v>
      </c>
      <c r="H1" s="6" t="s">
        <v>20</v>
      </c>
      <c r="I1" s="6" t="s">
        <v>21</v>
      </c>
    </row>
    <row r="2" s="36" customFormat="1" customHeight="1" spans="1:9">
      <c r="A2" s="36" t="s">
        <v>128</v>
      </c>
      <c r="H2" s="37"/>
      <c r="I2" s="37"/>
    </row>
    <row r="3" s="1" customFormat="1" customHeight="1" spans="1:9">
      <c r="A3" s="9">
        <v>1</v>
      </c>
      <c r="B3" s="10" t="s">
        <v>99</v>
      </c>
      <c r="C3" s="11" t="s">
        <v>24</v>
      </c>
      <c r="D3" s="11" t="s">
        <v>100</v>
      </c>
      <c r="E3" s="13" t="s">
        <v>101</v>
      </c>
      <c r="F3" s="14">
        <v>2</v>
      </c>
      <c r="G3" s="11" t="s">
        <v>44</v>
      </c>
      <c r="H3" s="15">
        <v>7266</v>
      </c>
      <c r="I3" s="15">
        <f t="shared" ref="I3:I10" si="0">H3*F3</f>
        <v>14532</v>
      </c>
    </row>
    <row r="4" s="1" customFormat="1" customHeight="1" spans="1:9">
      <c r="A4" s="9">
        <v>2</v>
      </c>
      <c r="B4" s="10" t="s">
        <v>102</v>
      </c>
      <c r="C4" s="11" t="s">
        <v>24</v>
      </c>
      <c r="D4" s="12" t="s">
        <v>103</v>
      </c>
      <c r="E4" s="13" t="s">
        <v>104</v>
      </c>
      <c r="F4" s="14">
        <v>2</v>
      </c>
      <c r="G4" s="11" t="s">
        <v>27</v>
      </c>
      <c r="H4" s="15">
        <v>5283.33333333333</v>
      </c>
      <c r="I4" s="15">
        <f t="shared" si="0"/>
        <v>10566.6666666667</v>
      </c>
    </row>
    <row r="5" s="1" customFormat="1" customHeight="1" spans="1:9">
      <c r="A5" s="9">
        <v>3</v>
      </c>
      <c r="B5" s="10" t="s">
        <v>105</v>
      </c>
      <c r="C5" s="11" t="s">
        <v>24</v>
      </c>
      <c r="D5" s="38" t="s">
        <v>106</v>
      </c>
      <c r="E5" s="39" t="s">
        <v>107</v>
      </c>
      <c r="F5" s="14">
        <v>1</v>
      </c>
      <c r="G5" s="11" t="s">
        <v>27</v>
      </c>
      <c r="H5" s="15">
        <v>2500</v>
      </c>
      <c r="I5" s="15">
        <f t="shared" si="0"/>
        <v>2500</v>
      </c>
    </row>
    <row r="6" s="1" customFormat="1" customHeight="1" spans="1:9">
      <c r="A6" s="9">
        <v>4</v>
      </c>
      <c r="B6" s="10" t="s">
        <v>108</v>
      </c>
      <c r="C6" s="11" t="s">
        <v>24</v>
      </c>
      <c r="D6" s="40" t="s">
        <v>109</v>
      </c>
      <c r="E6" s="41" t="s">
        <v>110</v>
      </c>
      <c r="F6" s="14">
        <v>1</v>
      </c>
      <c r="G6" s="11" t="s">
        <v>27</v>
      </c>
      <c r="H6" s="15">
        <v>6888.5</v>
      </c>
      <c r="I6" s="15">
        <f t="shared" si="0"/>
        <v>6888.5</v>
      </c>
    </row>
    <row r="7" s="1" customFormat="1" customHeight="1" spans="1:9">
      <c r="A7" s="9">
        <v>5</v>
      </c>
      <c r="B7" s="10" t="s">
        <v>111</v>
      </c>
      <c r="C7" s="11" t="s">
        <v>24</v>
      </c>
      <c r="D7" s="42" t="s">
        <v>112</v>
      </c>
      <c r="E7" s="43" t="s">
        <v>113</v>
      </c>
      <c r="F7" s="14">
        <v>2</v>
      </c>
      <c r="G7" s="11" t="s">
        <v>31</v>
      </c>
      <c r="H7" s="15">
        <v>3763.33333333333</v>
      </c>
      <c r="I7" s="15">
        <f t="shared" si="0"/>
        <v>7526.66666666666</v>
      </c>
    </row>
    <row r="8" s="1" customFormat="1" customHeight="1" spans="1:9">
      <c r="A8" s="9">
        <v>6</v>
      </c>
      <c r="B8" s="10" t="s">
        <v>114</v>
      </c>
      <c r="C8" s="28" t="s">
        <v>77</v>
      </c>
      <c r="D8" s="28" t="s">
        <v>78</v>
      </c>
      <c r="E8" s="18" t="s">
        <v>115</v>
      </c>
      <c r="F8" s="14">
        <v>1</v>
      </c>
      <c r="G8" s="11" t="s">
        <v>27</v>
      </c>
      <c r="H8" s="29">
        <v>1275.33333333333</v>
      </c>
      <c r="I8" s="15">
        <f t="shared" si="0"/>
        <v>1275.33333333333</v>
      </c>
    </row>
    <row r="9" s="1" customFormat="1" customHeight="1" spans="1:9">
      <c r="A9" s="9">
        <v>7</v>
      </c>
      <c r="B9" s="10" t="s">
        <v>80</v>
      </c>
      <c r="C9" s="28" t="s">
        <v>77</v>
      </c>
      <c r="D9" s="28" t="s">
        <v>78</v>
      </c>
      <c r="E9" s="18" t="s">
        <v>116</v>
      </c>
      <c r="F9" s="14">
        <v>1</v>
      </c>
      <c r="G9" s="11" t="s">
        <v>82</v>
      </c>
      <c r="H9" s="29">
        <v>1000</v>
      </c>
      <c r="I9" s="15">
        <f t="shared" si="0"/>
        <v>1000</v>
      </c>
    </row>
    <row r="10" s="1" customFormat="1" customHeight="1" spans="1:9">
      <c r="A10" s="9">
        <v>8</v>
      </c>
      <c r="B10" s="10" t="s">
        <v>85</v>
      </c>
      <c r="C10" s="10"/>
      <c r="D10" s="28" t="s">
        <v>78</v>
      </c>
      <c r="E10" s="18" t="s">
        <v>86</v>
      </c>
      <c r="F10" s="14">
        <v>1</v>
      </c>
      <c r="G10" s="11" t="s">
        <v>82</v>
      </c>
      <c r="H10" s="29">
        <v>3000</v>
      </c>
      <c r="I10" s="15">
        <f t="shared" si="0"/>
        <v>3000</v>
      </c>
    </row>
    <row r="11" s="1" customFormat="1" customHeight="1" spans="1:9">
      <c r="A11" s="44" t="s">
        <v>87</v>
      </c>
      <c r="B11" s="44"/>
      <c r="C11" s="44"/>
      <c r="D11" s="44"/>
      <c r="E11" s="44"/>
      <c r="F11" s="44"/>
      <c r="G11" s="44"/>
      <c r="H11" s="32"/>
      <c r="I11" s="32">
        <f>SUM(I3:I10)</f>
        <v>47289.1666666666</v>
      </c>
    </row>
    <row r="12" s="1" customFormat="1" customHeight="1" spans="1:9">
      <c r="E12" s="3"/>
      <c r="H12" s="4"/>
      <c r="I12" s="4"/>
    </row>
  </sheetData>
  <mergeCells count="1">
    <mergeCell ref="A11:G11"/>
  </mergeCells>
  <conditionalFormatting sqref="D3">
    <cfRule type="duplicateValues" dxfId="0" priority="5"/>
  </conditionalFormatting>
  <conditionalFormatting sqref="D4">
    <cfRule type="duplicateValues" dxfId="0" priority="4"/>
  </conditionalFormatting>
  <conditionalFormatting sqref="D5">
    <cfRule type="duplicateValues" dxfId="0" priority="3"/>
  </conditionalFormatting>
  <conditionalFormatting sqref="D6">
    <cfRule type="duplicateValues" dxfId="0" priority="2"/>
  </conditionalFormatting>
  <conditionalFormatting sqref="D7">
    <cfRule type="duplicateValues" dxfId="0" priority="1"/>
  </conditionalFormatting>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workbookViewId="0">
      <pane xSplit="5" ySplit="1" topLeftCell="F11" activePane="bottomRight" state="frozen"/>
      <selection/>
      <selection pane="topRight"/>
      <selection pane="bottomLeft"/>
      <selection pane="bottomRight" activeCell="D3" sqref="D3"/>
    </sheetView>
  </sheetViews>
  <sheetFormatPr defaultColWidth="10.7727272727273" defaultRowHeight="20" customHeight="1"/>
  <cols>
    <col min="1" max="1" width="10.7727272727273" style="1" customWidth="1"/>
    <col min="2" max="2" width="25.5363636363636" style="1" customWidth="1"/>
    <col min="3" max="4" width="12.8909090909091" style="1" customWidth="1"/>
    <col min="5" max="5" width="24.1272727272727" style="3" customWidth="1"/>
    <col min="6" max="7" width="11.4454545454545" style="1" customWidth="1"/>
    <col min="8" max="9" width="15.7545454545455" style="4" customWidth="1"/>
    <col min="10" max="16374" width="10.7727272727273" style="1" customWidth="1"/>
    <col min="16375" max="16384" width="10.7727272727273" style="1"/>
  </cols>
  <sheetData>
    <row r="1" s="1" customFormat="1" customHeight="1" spans="1:9">
      <c r="A1" s="5" t="s">
        <v>1</v>
      </c>
      <c r="B1" s="5" t="s">
        <v>14</v>
      </c>
      <c r="C1" s="5" t="s">
        <v>15</v>
      </c>
      <c r="D1" s="5" t="s">
        <v>16</v>
      </c>
      <c r="E1" s="5" t="s">
        <v>17</v>
      </c>
      <c r="F1" s="5" t="s">
        <v>18</v>
      </c>
      <c r="G1" s="5" t="s">
        <v>19</v>
      </c>
      <c r="H1" s="6" t="s">
        <v>20</v>
      </c>
      <c r="I1" s="6" t="s">
        <v>21</v>
      </c>
    </row>
    <row r="2" s="2" customFormat="1" customHeight="1" spans="1:9">
      <c r="A2" s="7" t="s">
        <v>22</v>
      </c>
      <c r="B2" s="7"/>
      <c r="C2" s="7"/>
      <c r="D2" s="7"/>
      <c r="E2" s="7"/>
      <c r="F2" s="7"/>
      <c r="G2" s="7"/>
      <c r="H2" s="8"/>
      <c r="I2" s="8"/>
    </row>
    <row r="3" s="1" customFormat="1" ht="28" customHeight="1" spans="1:9">
      <c r="A3" s="9">
        <v>1</v>
      </c>
      <c r="B3" s="10" t="s">
        <v>23</v>
      </c>
      <c r="C3" s="11" t="s">
        <v>24</v>
      </c>
      <c r="D3" s="12" t="s">
        <v>25</v>
      </c>
      <c r="E3" s="13" t="s">
        <v>26</v>
      </c>
      <c r="F3" s="14">
        <v>1</v>
      </c>
      <c r="G3" s="11" t="s">
        <v>27</v>
      </c>
      <c r="H3" s="15">
        <v>15966.6666666667</v>
      </c>
      <c r="I3" s="15">
        <f>H3*F3</f>
        <v>15966.6666666667</v>
      </c>
    </row>
    <row r="4" s="1" customFormat="1" ht="28" customHeight="1" spans="1:9">
      <c r="A4" s="9">
        <v>2</v>
      </c>
      <c r="B4" s="10" t="s">
        <v>28</v>
      </c>
      <c r="C4" s="11" t="s">
        <v>24</v>
      </c>
      <c r="D4" s="12" t="s">
        <v>29</v>
      </c>
      <c r="E4" s="13" t="s">
        <v>30</v>
      </c>
      <c r="F4" s="14">
        <v>1</v>
      </c>
      <c r="G4" s="11" t="s">
        <v>31</v>
      </c>
      <c r="H4" s="15">
        <v>3710</v>
      </c>
      <c r="I4" s="15">
        <f t="shared" ref="I4:I19" si="0">H4*F4</f>
        <v>3710</v>
      </c>
    </row>
    <row r="5" s="1" customFormat="1" ht="28" customHeight="1" spans="1:9">
      <c r="A5" s="9">
        <v>3</v>
      </c>
      <c r="B5" s="10" t="s">
        <v>32</v>
      </c>
      <c r="C5" s="11" t="s">
        <v>24</v>
      </c>
      <c r="D5" s="12" t="s">
        <v>33</v>
      </c>
      <c r="E5" s="13" t="s">
        <v>34</v>
      </c>
      <c r="F5" s="14">
        <v>1</v>
      </c>
      <c r="G5" s="11" t="s">
        <v>27</v>
      </c>
      <c r="H5" s="15">
        <v>2103.33333333333</v>
      </c>
      <c r="I5" s="15">
        <f t="shared" si="0"/>
        <v>2103.33333333333</v>
      </c>
    </row>
    <row r="6" s="1" customFormat="1" ht="28" customHeight="1" spans="1:9">
      <c r="A6" s="9">
        <v>4</v>
      </c>
      <c r="B6" s="10" t="s">
        <v>89</v>
      </c>
      <c r="C6" s="11" t="s">
        <v>24</v>
      </c>
      <c r="D6" s="16" t="s">
        <v>90</v>
      </c>
      <c r="E6" s="17" t="s">
        <v>91</v>
      </c>
      <c r="F6" s="14">
        <v>1</v>
      </c>
      <c r="G6" s="11" t="s">
        <v>31</v>
      </c>
      <c r="H6" s="15">
        <v>1000</v>
      </c>
      <c r="I6" s="15">
        <f t="shared" si="0"/>
        <v>1000</v>
      </c>
    </row>
    <row r="7" s="1" customFormat="1" ht="28" customHeight="1" spans="1:9">
      <c r="A7" s="9">
        <v>5</v>
      </c>
      <c r="B7" s="10" t="s">
        <v>118</v>
      </c>
      <c r="C7" s="11" t="s">
        <v>24</v>
      </c>
      <c r="D7" s="12" t="s">
        <v>119</v>
      </c>
      <c r="E7" s="18" t="s">
        <v>120</v>
      </c>
      <c r="F7" s="14">
        <v>12</v>
      </c>
      <c r="G7" s="11" t="s">
        <v>48</v>
      </c>
      <c r="H7" s="15">
        <v>75</v>
      </c>
      <c r="I7" s="15">
        <f t="shared" si="0"/>
        <v>900</v>
      </c>
    </row>
    <row r="8" s="1" customFormat="1" ht="28" customHeight="1" spans="1:9">
      <c r="A8" s="9">
        <v>6</v>
      </c>
      <c r="B8" s="10" t="s">
        <v>35</v>
      </c>
      <c r="C8" s="11" t="s">
        <v>24</v>
      </c>
      <c r="D8" s="11" t="s">
        <v>36</v>
      </c>
      <c r="E8" s="18" t="s">
        <v>37</v>
      </c>
      <c r="F8" s="14">
        <v>11</v>
      </c>
      <c r="G8" s="11" t="s">
        <v>31</v>
      </c>
      <c r="H8" s="15">
        <v>2255.5</v>
      </c>
      <c r="I8" s="15">
        <f t="shared" si="0"/>
        <v>24810.5</v>
      </c>
    </row>
    <row r="9" s="1" customFormat="1" ht="28" customHeight="1" spans="1:9">
      <c r="A9" s="9">
        <v>7</v>
      </c>
      <c r="B9" s="10" t="s">
        <v>61</v>
      </c>
      <c r="C9" s="11" t="s">
        <v>24</v>
      </c>
      <c r="D9" s="19" t="s">
        <v>62</v>
      </c>
      <c r="E9" s="20" t="s">
        <v>63</v>
      </c>
      <c r="F9" s="14">
        <v>3</v>
      </c>
      <c r="G9" s="11" t="s">
        <v>44</v>
      </c>
      <c r="H9" s="21">
        <v>978.25</v>
      </c>
      <c r="I9" s="15">
        <f t="shared" si="0"/>
        <v>2934.75</v>
      </c>
    </row>
    <row r="10" s="1" customFormat="1" ht="28" customHeight="1" spans="1:9">
      <c r="A10" s="9">
        <v>8</v>
      </c>
      <c r="B10" s="10" t="s">
        <v>52</v>
      </c>
      <c r="C10" s="11" t="s">
        <v>24</v>
      </c>
      <c r="D10" s="11" t="s">
        <v>53</v>
      </c>
      <c r="E10" s="18" t="s">
        <v>54</v>
      </c>
      <c r="F10" s="14">
        <v>1</v>
      </c>
      <c r="G10" s="11" t="s">
        <v>27</v>
      </c>
      <c r="H10" s="15">
        <v>2023.33333333333</v>
      </c>
      <c r="I10" s="15">
        <f t="shared" si="0"/>
        <v>2023.33333333333</v>
      </c>
    </row>
    <row r="11" s="1" customFormat="1" ht="28" customHeight="1" spans="1:9">
      <c r="A11" s="9">
        <v>9</v>
      </c>
      <c r="B11" s="22" t="s">
        <v>55</v>
      </c>
      <c r="C11" s="11" t="s">
        <v>24</v>
      </c>
      <c r="D11" s="11" t="s">
        <v>56</v>
      </c>
      <c r="E11" s="18" t="s">
        <v>57</v>
      </c>
      <c r="F11" s="14">
        <v>1</v>
      </c>
      <c r="G11" s="11" t="s">
        <v>27</v>
      </c>
      <c r="H11" s="15">
        <v>1351</v>
      </c>
      <c r="I11" s="15">
        <f t="shared" si="0"/>
        <v>1351</v>
      </c>
    </row>
    <row r="12" s="1" customFormat="1" ht="28" customHeight="1" spans="1:9">
      <c r="A12" s="9">
        <v>10</v>
      </c>
      <c r="B12" s="10" t="s">
        <v>58</v>
      </c>
      <c r="C12" s="11" t="s">
        <v>24</v>
      </c>
      <c r="D12" s="23" t="s">
        <v>59</v>
      </c>
      <c r="E12" s="24" t="s">
        <v>60</v>
      </c>
      <c r="F12" s="14">
        <v>1</v>
      </c>
      <c r="G12" s="11" t="s">
        <v>27</v>
      </c>
      <c r="H12" s="15">
        <v>1318.66666666667</v>
      </c>
      <c r="I12" s="15">
        <f t="shared" si="0"/>
        <v>1318.66666666667</v>
      </c>
    </row>
    <row r="13" s="1" customFormat="1" ht="28" customHeight="1" spans="1:9">
      <c r="A13" s="9">
        <v>11</v>
      </c>
      <c r="B13" s="10" t="s">
        <v>64</v>
      </c>
      <c r="C13" s="11" t="s">
        <v>24</v>
      </c>
      <c r="D13" s="25" t="s">
        <v>65</v>
      </c>
      <c r="E13" s="18" t="s">
        <v>66</v>
      </c>
      <c r="F13" s="14">
        <v>2</v>
      </c>
      <c r="G13" s="11" t="s">
        <v>27</v>
      </c>
      <c r="H13" s="15">
        <v>8650</v>
      </c>
      <c r="I13" s="15">
        <f t="shared" si="0"/>
        <v>17300</v>
      </c>
    </row>
    <row r="14" s="1" customFormat="1" ht="28" customHeight="1" spans="1:9">
      <c r="A14" s="9">
        <v>12</v>
      </c>
      <c r="B14" s="10" t="s">
        <v>67</v>
      </c>
      <c r="C14" s="11" t="s">
        <v>24</v>
      </c>
      <c r="D14" s="26" t="s">
        <v>68</v>
      </c>
      <c r="E14" s="27" t="s">
        <v>69</v>
      </c>
      <c r="F14" s="14">
        <v>2</v>
      </c>
      <c r="G14" s="11" t="s">
        <v>31</v>
      </c>
      <c r="H14" s="15">
        <v>3417.5</v>
      </c>
      <c r="I14" s="15">
        <f t="shared" si="0"/>
        <v>6835</v>
      </c>
    </row>
    <row r="15" s="1" customFormat="1" ht="28" customHeight="1" spans="1:9">
      <c r="A15" s="9">
        <v>13</v>
      </c>
      <c r="B15" s="10" t="s">
        <v>73</v>
      </c>
      <c r="C15" s="11" t="s">
        <v>24</v>
      </c>
      <c r="D15" s="26" t="s">
        <v>71</v>
      </c>
      <c r="E15" s="24" t="s">
        <v>75</v>
      </c>
      <c r="F15" s="14">
        <v>1</v>
      </c>
      <c r="G15" s="11" t="s">
        <v>31</v>
      </c>
      <c r="H15" s="15">
        <v>3549</v>
      </c>
      <c r="I15" s="15">
        <f t="shared" si="0"/>
        <v>3549</v>
      </c>
    </row>
    <row r="16" s="1" customFormat="1" ht="28" customHeight="1" spans="1:9">
      <c r="A16" s="9">
        <v>14</v>
      </c>
      <c r="B16" s="10" t="s">
        <v>76</v>
      </c>
      <c r="C16" s="28" t="s">
        <v>77</v>
      </c>
      <c r="D16" s="28" t="s">
        <v>78</v>
      </c>
      <c r="E16" s="18" t="s">
        <v>96</v>
      </c>
      <c r="F16" s="14">
        <v>1</v>
      </c>
      <c r="G16" s="11" t="s">
        <v>27</v>
      </c>
      <c r="H16" s="15">
        <v>1895</v>
      </c>
      <c r="I16" s="15">
        <f t="shared" si="0"/>
        <v>1895</v>
      </c>
    </row>
    <row r="17" s="1" customFormat="1" ht="28" customHeight="1" spans="1:9">
      <c r="A17" s="9">
        <v>15</v>
      </c>
      <c r="B17" s="10" t="s">
        <v>80</v>
      </c>
      <c r="C17" s="28" t="s">
        <v>77</v>
      </c>
      <c r="D17" s="28" t="s">
        <v>78</v>
      </c>
      <c r="E17" s="18" t="s">
        <v>81</v>
      </c>
      <c r="F17" s="14">
        <v>1</v>
      </c>
      <c r="G17" s="11" t="s">
        <v>82</v>
      </c>
      <c r="H17" s="29">
        <v>2200</v>
      </c>
      <c r="I17" s="15">
        <f t="shared" si="0"/>
        <v>2200</v>
      </c>
    </row>
    <row r="18" s="1" customFormat="1" ht="28" customHeight="1" spans="1:9">
      <c r="A18" s="9">
        <v>16</v>
      </c>
      <c r="B18" s="10" t="s">
        <v>121</v>
      </c>
      <c r="C18" s="28"/>
      <c r="D18" s="28" t="s">
        <v>78</v>
      </c>
      <c r="E18" s="18" t="s">
        <v>84</v>
      </c>
      <c r="F18" s="14">
        <v>1</v>
      </c>
      <c r="G18" s="11" t="s">
        <v>82</v>
      </c>
      <c r="H18" s="29">
        <v>2000</v>
      </c>
      <c r="I18" s="15">
        <f t="shared" si="0"/>
        <v>2000</v>
      </c>
    </row>
    <row r="19" s="1" customFormat="1" customHeight="1" spans="1:9">
      <c r="A19" s="9">
        <v>17</v>
      </c>
      <c r="B19" s="10" t="s">
        <v>85</v>
      </c>
      <c r="C19" s="28"/>
      <c r="D19" s="28" t="s">
        <v>78</v>
      </c>
      <c r="E19" s="18" t="s">
        <v>86</v>
      </c>
      <c r="F19" s="14">
        <v>1</v>
      </c>
      <c r="G19" s="11" t="s">
        <v>82</v>
      </c>
      <c r="H19" s="29">
        <v>7700</v>
      </c>
      <c r="I19" s="15">
        <f t="shared" si="0"/>
        <v>7700</v>
      </c>
    </row>
    <row r="20" s="1" customFormat="1" customHeight="1" spans="1:9">
      <c r="A20" s="30" t="s">
        <v>87</v>
      </c>
      <c r="B20" s="31"/>
      <c r="C20" s="31"/>
      <c r="D20" s="31"/>
      <c r="E20" s="31"/>
      <c r="F20" s="31"/>
      <c r="G20" s="31"/>
      <c r="H20" s="15"/>
      <c r="I20" s="32">
        <f>SUM(I3:I19)</f>
        <v>97597.25</v>
      </c>
    </row>
    <row r="21" s="1" customFormat="1" customHeight="1" spans="1:9">
      <c r="E21" s="33"/>
      <c r="H21" s="4"/>
      <c r="I21" s="4"/>
    </row>
    <row r="22" s="1" customFormat="1" customHeight="1" spans="1:9">
      <c r="H22" s="34"/>
      <c r="I22" s="34"/>
    </row>
    <row r="23" s="1" customFormat="1" customHeight="1" spans="1:9">
      <c r="E23" s="3"/>
      <c r="H23" s="34"/>
      <c r="I23" s="34"/>
    </row>
  </sheetData>
  <mergeCells count="1">
    <mergeCell ref="A20:G20"/>
  </mergeCells>
  <conditionalFormatting sqref="D3">
    <cfRule type="duplicateValues" dxfId="0" priority="11"/>
  </conditionalFormatting>
  <conditionalFormatting sqref="D4">
    <cfRule type="duplicateValues" dxfId="0" priority="10"/>
  </conditionalFormatting>
  <conditionalFormatting sqref="D5">
    <cfRule type="duplicateValues" dxfId="0" priority="9"/>
  </conditionalFormatting>
  <conditionalFormatting sqref="D6">
    <cfRule type="duplicateValues" dxfId="0" priority="6"/>
  </conditionalFormatting>
  <conditionalFormatting sqref="D7">
    <cfRule type="duplicateValues" dxfId="0" priority="4"/>
  </conditionalFormatting>
  <conditionalFormatting sqref="D8">
    <cfRule type="duplicateValues" dxfId="0" priority="1"/>
  </conditionalFormatting>
  <conditionalFormatting sqref="D9">
    <cfRule type="duplicateValues" dxfId="0" priority="2"/>
  </conditionalFormatting>
  <conditionalFormatting sqref="D10">
    <cfRule type="duplicateValues" dxfId="0" priority="13"/>
  </conditionalFormatting>
  <conditionalFormatting sqref="D11">
    <cfRule type="duplicateValues" dxfId="0" priority="12"/>
  </conditionalFormatting>
  <conditionalFormatting sqref="D12">
    <cfRule type="duplicateValues" dxfId="0" priority="8"/>
  </conditionalFormatting>
  <conditionalFormatting sqref="D13">
    <cfRule type="duplicateValues" dxfId="0" priority="3"/>
  </conditionalFormatting>
  <conditionalFormatting sqref="D14">
    <cfRule type="duplicateValues" dxfId="0" priority="5"/>
  </conditionalFormatting>
  <conditionalFormatting sqref="D15">
    <cfRule type="duplicateValues" dxfId="0" priority="7"/>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市人大办</Company>
  <Application>WPS 表格</Application>
  <HeadingPairs>
    <vt:vector size="2" baseType="variant">
      <vt:variant>
        <vt:lpstr>工作表</vt:lpstr>
      </vt:variant>
      <vt:variant>
        <vt:i4>9</vt:i4>
      </vt:variant>
    </vt:vector>
  </HeadingPairs>
  <TitlesOfParts>
    <vt:vector size="9" baseType="lpstr">
      <vt:lpstr>汇总</vt:lpstr>
      <vt:lpstr>大圩镇中心幼儿园</vt:lpstr>
      <vt:lpstr>潮田乡中心幼儿园</vt:lpstr>
      <vt:lpstr>海洋乡中心幼儿园</vt:lpstr>
      <vt:lpstr>灵川县第二幼儿园</vt:lpstr>
      <vt:lpstr>九屋镇中心幼儿园</vt:lpstr>
      <vt:lpstr>灵川县第一幼儿园</vt:lpstr>
      <vt:lpstr>大境瑶族乡中心幼儿园</vt:lpstr>
      <vt:lpstr>公平乡中心幼儿园</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86151</dc:creator>
  <cp:lastModifiedBy>38013</cp:lastModifiedBy>
  <dcterms:created xsi:type="dcterms:W3CDTF">2026-05-10T08:39:00Z</dcterms:created>
  <dcterms:modified xsi:type="dcterms:W3CDTF">2026-08-19T01:39:38Z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7B7F68E1A5DA4B19881910BE17AF26D5_13</vt:lpwstr>
  </property>
  <property fmtid="{D5CDD505-2E9C-101B-9397-08002B2CF9AE}" pid="3" name="KSOProductBuildVer">
    <vt:lpwstr>2052-12.1.0.28043</vt:lpwstr>
  </property>
  <property fmtid="{D5CDD505-2E9C-101B-9397-08002B2CF9AE}" pid="4" name="CalculationRule">
    <vt:i4>1</vt:i4>
  </property>
</Properties>
</file>